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omments5.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omments6.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6.xml" ContentType="application/vnd.openxmlformats-officedocument.drawing+xml"/>
  <Override PartName="/xl/comments7.xml" ContentType="application/vnd.openxmlformats-officedocument.spreadsheetml.comments+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7.xml" ContentType="application/vnd.openxmlformats-officedocument.drawing+xml"/>
  <Override PartName="/xl/comments8.xml" ContentType="application/vnd.openxmlformats-officedocument.spreadsheetml.comments+xml"/>
  <Override PartName="/xl/charts/chart40.xml" ContentType="application/vnd.openxmlformats-officedocument.drawingml.chart+xml"/>
  <Override PartName="/xl/charts/chart41.xml" ContentType="application/vnd.openxmlformats-officedocument.drawingml.chart+xml"/>
  <Override PartName="/xl/drawings/drawing8.xml" ContentType="application/vnd.openxmlformats-officedocument.drawing+xml"/>
  <Override PartName="/xl/comments9.xml" ContentType="application/vnd.openxmlformats-officedocument.spreadsheetml.comments+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9.xml" ContentType="application/vnd.openxmlformats-officedocument.drawing+xml"/>
  <Override PartName="/xl/comments10.xml" ContentType="application/vnd.openxmlformats-officedocument.spreadsheetml.comments+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0.xml" ContentType="application/vnd.openxmlformats-officedocument.drawing+xml"/>
  <Override PartName="/xl/comments11.xml" ContentType="application/vnd.openxmlformats-officedocument.spreadsheetml.comments+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drawings/drawing11.xml" ContentType="application/vnd.openxmlformats-officedocument.drawing+xml"/>
  <Override PartName="/xl/comments12.xml" ContentType="application/vnd.openxmlformats-officedocument.spreadsheetml.comments+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drawings/drawing12.xml" ContentType="application/vnd.openxmlformats-officedocument.drawing+xml"/>
  <Override PartName="/xl/comments13.xml" ContentType="application/vnd.openxmlformats-officedocument.spreadsheetml.comments+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13.xml" ContentType="application/vnd.openxmlformats-officedocument.drawing+xml"/>
  <Override PartName="/xl/comments14.xml" ContentType="application/vnd.openxmlformats-officedocument.spreadsheetml.comments+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14.xml" ContentType="application/vnd.openxmlformats-officedocument.drawing+xml"/>
  <Override PartName="/xl/comments15.xml" ContentType="application/vnd.openxmlformats-officedocument.spreadsheetml.comments+xml"/>
  <Override PartName="/xl/charts/chart82.xml" ContentType="application/vnd.openxmlformats-officedocument.drawingml.chart+xml"/>
  <Override PartName="/xl/charts/chart83.xml" ContentType="application/vnd.openxmlformats-officedocument.drawingml.chart+xml"/>
  <Override PartName="/xl/drawings/drawing15.xml" ContentType="application/vnd.openxmlformats-officedocument.drawing+xml"/>
  <Override PartName="/xl/comments16.xml" ContentType="application/vnd.openxmlformats-officedocument.spreadsheetml.comments+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drawings/drawing16.xml" ContentType="application/vnd.openxmlformats-officedocument.drawing+xml"/>
  <Override PartName="/xl/comments17.xml" ContentType="application/vnd.openxmlformats-officedocument.spreadsheetml.comments+xml"/>
  <Override PartName="/xl/charts/chart89.xml" ContentType="application/vnd.openxmlformats-officedocument.drawingml.chart+xml"/>
  <Override PartName="/xl/charts/chart90.xml" ContentType="application/vnd.openxmlformats-officedocument.drawingml.chart+xml"/>
  <Override PartName="/xl/drawings/drawing17.xml" ContentType="application/vnd.openxmlformats-officedocument.drawing+xml"/>
  <Override PartName="/xl/comments18.xml" ContentType="application/vnd.openxmlformats-officedocument.spreadsheetml.comments+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7375" yWindow="-15" windowWidth="29685" windowHeight="15060" tabRatio="812" activeTab="1"/>
  </bookViews>
  <sheets>
    <sheet name="IGAP" sheetId="46" r:id="rId1"/>
    <sheet name="Chamaerops_humilis_v2015a_02" sheetId="11" r:id="rId2"/>
    <sheet name="Summary" sheetId="76" r:id="rId3"/>
    <sheet name="Chamaerops_humilis_v2015a_01" sheetId="65" r:id="rId4"/>
    <sheet name="STEM_Geom" sheetId="49" r:id="rId5"/>
    <sheet name="SPEAR" sheetId="51" r:id="rId6"/>
    <sheet name="FROND_Prod" sheetId="52" r:id="rId7"/>
    <sheet name="FROND_NERVURE_Geom" sheetId="70" r:id="rId8"/>
    <sheet name="PINNAE_Prod" sheetId="54" r:id="rId9"/>
    <sheet name="PINNAE_Geom" sheetId="55" r:id="rId10"/>
    <sheet name="INFLO_Prod" sheetId="56" r:id="rId11"/>
    <sheet name="STALK_Geom" sheetId="71" r:id="rId12"/>
    <sheet name="BRACT_Prod" sheetId="57" r:id="rId13"/>
    <sheet name="BRACT_Geom" sheetId="72" r:id="rId14"/>
    <sheet name="SPIKELET_Prod" sheetId="58" r:id="rId15"/>
    <sheet name="SPIKELET_Geom" sheetId="73" r:id="rId16"/>
    <sheet name="FEMALE_FLOWER_Prod" sheetId="61" r:id="rId17"/>
    <sheet name="FEMALE_FLOWER_Geom" sheetId="75" r:id="rId18"/>
    <sheet name="MALE_FLOWER_Prod" sheetId="59" r:id="rId19"/>
    <sheet name="MALE_FLOWER_Geom" sheetId="74" r:id="rId20"/>
    <sheet name="MIXED_FLOWER_Prod" sheetId="63" r:id="rId21"/>
  </sheets>
  <definedNames>
    <definedName name="_xlnm.Print_Area" localSheetId="12">BRACT_Prod!$C$4:$E$37</definedName>
    <definedName name="_xlnm.Print_Area" localSheetId="1">Chamaerops_humilis_v2015a_02!$A$2:$AN$306</definedName>
    <definedName name="_xlnm.Print_Area" localSheetId="16">FEMALE_FLOWER_Prod!$C$3:$E$37</definedName>
    <definedName name="_xlnm.Print_Area" localSheetId="18">MALE_FLOWER_Prod!$C$3:$E$37</definedName>
    <definedName name="_xlnm.Print_Area" localSheetId="20">MIXED_FLOWER_Prod!$G$4:$I$37</definedName>
    <definedName name="_xlnm.Print_Area" localSheetId="5">SPEAR!$A$1:$Q$48</definedName>
    <definedName name="_xlnm.Print_Area" localSheetId="14">SPIKELET_Prod!$I$2:$J$37</definedName>
  </definedNames>
  <calcPr calcId="145621"/>
</workbook>
</file>

<file path=xl/calcChain.xml><?xml version="1.0" encoding="utf-8"?>
<calcChain xmlns="http://schemas.openxmlformats.org/spreadsheetml/2006/main">
  <c r="X37" i="54" l="1"/>
  <c r="AE36" i="54"/>
  <c r="X36" i="54"/>
  <c r="AE35" i="54"/>
  <c r="X35" i="54"/>
  <c r="AE34" i="54"/>
  <c r="X34" i="54"/>
  <c r="AE33" i="54"/>
  <c r="X33" i="54"/>
  <c r="AE32" i="54"/>
  <c r="X32" i="54"/>
  <c r="AE31" i="54"/>
  <c r="X31" i="54"/>
  <c r="AE30" i="54"/>
  <c r="X30" i="54"/>
  <c r="AE29" i="54"/>
  <c r="X29" i="54"/>
  <c r="AE28" i="54"/>
  <c r="X28" i="54"/>
  <c r="AE27" i="54"/>
  <c r="X27" i="54"/>
  <c r="AE26" i="54"/>
  <c r="X26" i="54"/>
  <c r="AE25" i="54"/>
  <c r="X25" i="54"/>
  <c r="AE24" i="54"/>
  <c r="X24" i="54"/>
  <c r="AE23" i="54"/>
  <c r="X23" i="54"/>
  <c r="AE22" i="54"/>
  <c r="X22" i="54"/>
  <c r="AE21" i="54"/>
  <c r="X21" i="54"/>
  <c r="AE20" i="54"/>
  <c r="X20" i="54"/>
  <c r="AE19" i="54"/>
  <c r="X19" i="54"/>
  <c r="AE18" i="54"/>
  <c r="X18" i="54"/>
  <c r="AE17" i="54"/>
  <c r="X17" i="54"/>
  <c r="AE16" i="54"/>
  <c r="X16" i="54"/>
  <c r="AE15" i="54"/>
  <c r="X15" i="54"/>
  <c r="AE14" i="54"/>
  <c r="X14" i="54"/>
  <c r="AE13" i="54"/>
  <c r="X13" i="54"/>
  <c r="R13" i="54"/>
  <c r="M13" i="54"/>
  <c r="H13" i="54"/>
  <c r="AE13" i="70"/>
  <c r="AE14" i="70" s="1"/>
  <c r="AE15" i="70" s="1"/>
  <c r="AE16" i="70" s="1"/>
  <c r="AE17" i="70" s="1"/>
  <c r="AE18" i="70" s="1"/>
  <c r="AA17" i="49"/>
  <c r="AA16" i="49"/>
  <c r="AA15" i="49"/>
  <c r="AA14" i="49"/>
  <c r="AA13" i="49"/>
  <c r="BF73" i="11" l="1"/>
  <c r="BE73" i="11"/>
  <c r="BD73" i="11"/>
  <c r="BC73" i="11"/>
  <c r="BB73" i="11"/>
  <c r="BA73"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T73" i="11"/>
  <c r="S73" i="11"/>
  <c r="R73" i="11"/>
  <c r="Q73" i="11"/>
  <c r="P73" i="11"/>
  <c r="O73" i="11"/>
  <c r="N73" i="11"/>
  <c r="M73" i="11"/>
  <c r="L73" i="11"/>
  <c r="K73" i="11"/>
  <c r="BF69" i="11"/>
  <c r="BE69" i="11"/>
  <c r="BD69" i="11"/>
  <c r="BC69" i="11"/>
  <c r="BB69" i="11"/>
  <c r="BA69" i="11"/>
  <c r="AZ69" i="11"/>
  <c r="AY69" i="11"/>
  <c r="AX69" i="11"/>
  <c r="AW69" i="11"/>
  <c r="AV69" i="11"/>
  <c r="AU69" i="11"/>
  <c r="AT69" i="11"/>
  <c r="AS69" i="11"/>
  <c r="AR69" i="11"/>
  <c r="AQ69" i="11"/>
  <c r="AP69" i="11"/>
  <c r="AO69" i="11"/>
  <c r="AN69" i="11"/>
  <c r="AM69" i="11"/>
  <c r="AL69" i="11"/>
  <c r="AK69" i="11"/>
  <c r="AJ69" i="11"/>
  <c r="AI69" i="11"/>
  <c r="AH69" i="11"/>
  <c r="AG69" i="11"/>
  <c r="AF69" i="11"/>
  <c r="AE69" i="11"/>
  <c r="AD69" i="11"/>
  <c r="AC69" i="11"/>
  <c r="AB69" i="11"/>
  <c r="AA69" i="11"/>
  <c r="Z69" i="11"/>
  <c r="Y69" i="11"/>
  <c r="X69" i="11"/>
  <c r="W69" i="11"/>
  <c r="V69" i="11"/>
  <c r="U69" i="11"/>
  <c r="T69" i="11"/>
  <c r="S69" i="11"/>
  <c r="R69" i="11"/>
  <c r="Q69" i="11"/>
  <c r="P69" i="11"/>
  <c r="O69" i="11"/>
  <c r="N69" i="11"/>
  <c r="M69" i="11"/>
  <c r="L69" i="11"/>
  <c r="K69" i="11"/>
  <c r="J73" i="11"/>
  <c r="I73" i="11"/>
  <c r="G73" i="11"/>
  <c r="J69" i="11"/>
  <c r="I69" i="11"/>
  <c r="G69" i="11"/>
  <c r="BF87" i="11" l="1"/>
  <c r="BF86" i="11"/>
  <c r="BE87" i="11"/>
  <c r="BE86" i="11"/>
  <c r="BD87" i="11"/>
  <c r="BD86" i="11"/>
  <c r="BC87" i="11"/>
  <c r="BC86" i="11"/>
  <c r="BB87" i="11"/>
  <c r="BB86" i="11"/>
  <c r="BA87" i="11"/>
  <c r="BA86" i="11"/>
  <c r="AZ87" i="11"/>
  <c r="AZ86" i="11"/>
  <c r="AY87" i="11"/>
  <c r="AY86" i="11"/>
  <c r="AX87" i="11"/>
  <c r="AX86" i="11"/>
  <c r="AW87" i="11"/>
  <c r="AW86" i="11"/>
  <c r="AV87" i="11"/>
  <c r="AV86" i="11"/>
  <c r="AU87" i="11"/>
  <c r="AU86" i="11"/>
  <c r="AT87" i="11"/>
  <c r="AT86" i="11"/>
  <c r="AS87" i="11"/>
  <c r="AS86" i="11"/>
  <c r="AR87" i="11"/>
  <c r="AR86" i="11"/>
  <c r="AQ87" i="11"/>
  <c r="AQ86" i="11"/>
  <c r="AP87" i="11"/>
  <c r="AP86" i="11"/>
  <c r="AO87" i="11"/>
  <c r="AO86" i="11"/>
  <c r="AN87" i="11"/>
  <c r="AN86" i="11"/>
  <c r="AM87" i="11"/>
  <c r="AM86" i="11"/>
  <c r="AL87" i="11"/>
  <c r="AL86" i="11"/>
  <c r="AK87" i="11"/>
  <c r="AK86" i="11"/>
  <c r="AJ87" i="11"/>
  <c r="AJ86" i="11"/>
  <c r="AI87" i="11"/>
  <c r="AI86" i="11"/>
  <c r="AH87" i="11"/>
  <c r="AH86" i="11"/>
  <c r="AG87" i="11"/>
  <c r="AG86" i="11"/>
  <c r="AF87" i="11"/>
  <c r="AF86" i="11"/>
  <c r="AE87" i="11"/>
  <c r="AE86" i="11"/>
  <c r="AD87" i="11"/>
  <c r="AD86" i="11"/>
  <c r="AC87" i="11"/>
  <c r="AC86" i="11"/>
  <c r="AB87" i="11"/>
  <c r="AB86" i="11"/>
  <c r="AA87" i="11"/>
  <c r="AA86" i="11"/>
  <c r="Z87" i="11"/>
  <c r="Z86" i="11"/>
  <c r="Y87" i="11"/>
  <c r="Y86" i="11"/>
  <c r="X87" i="11"/>
  <c r="X86" i="11"/>
  <c r="W87" i="11"/>
  <c r="W86" i="11"/>
  <c r="V87" i="11"/>
  <c r="V86" i="11"/>
  <c r="U87" i="11"/>
  <c r="U86" i="11"/>
  <c r="T87" i="11"/>
  <c r="T86" i="11"/>
  <c r="S87" i="11"/>
  <c r="S86" i="11"/>
  <c r="R87" i="11"/>
  <c r="R86" i="11"/>
  <c r="Q87" i="11"/>
  <c r="Q86" i="11"/>
  <c r="P87" i="11"/>
  <c r="P86" i="11"/>
  <c r="O87" i="11"/>
  <c r="O86" i="11"/>
  <c r="N87" i="11"/>
  <c r="N86" i="11"/>
  <c r="M87" i="11"/>
  <c r="M86" i="11"/>
  <c r="L87" i="11"/>
  <c r="L86" i="11"/>
  <c r="K87" i="11"/>
  <c r="K86" i="11"/>
  <c r="I87" i="11"/>
  <c r="I86" i="11"/>
  <c r="O10" i="70" l="1"/>
  <c r="H69" i="11" s="1"/>
  <c r="W10" i="70"/>
  <c r="H73" i="11" s="1"/>
  <c r="G10" i="52"/>
  <c r="G10" i="70"/>
  <c r="F10" i="70"/>
  <c r="BF270" i="11" l="1"/>
  <c r="BE270" i="11"/>
  <c r="BD270" i="11"/>
  <c r="BC270" i="11"/>
  <c r="BB270" i="11"/>
  <c r="BA270" i="11"/>
  <c r="AZ270" i="11"/>
  <c r="AY270" i="11"/>
  <c r="AX270" i="11"/>
  <c r="AW270" i="11"/>
  <c r="AV270" i="11"/>
  <c r="AU270" i="11"/>
  <c r="AT270" i="11"/>
  <c r="AS270" i="11"/>
  <c r="AR270" i="11"/>
  <c r="AQ270" i="11"/>
  <c r="AP270" i="11"/>
  <c r="AO270" i="11"/>
  <c r="AN270" i="11"/>
  <c r="AM270" i="11"/>
  <c r="AL270" i="11"/>
  <c r="AK270" i="11"/>
  <c r="AJ270" i="11"/>
  <c r="AI270" i="11"/>
  <c r="AH270" i="11"/>
  <c r="AG270" i="11"/>
  <c r="AF270" i="11"/>
  <c r="AE270" i="11"/>
  <c r="AD270" i="11"/>
  <c r="AC270" i="11"/>
  <c r="AB270" i="11"/>
  <c r="AA270" i="11"/>
  <c r="Z270" i="11"/>
  <c r="Y270" i="11"/>
  <c r="X270" i="11"/>
  <c r="W270" i="11"/>
  <c r="V270" i="11"/>
  <c r="U270" i="11"/>
  <c r="T270" i="11"/>
  <c r="S270" i="11"/>
  <c r="R270" i="11"/>
  <c r="Q270" i="11"/>
  <c r="P270" i="11"/>
  <c r="O270" i="11"/>
  <c r="N270" i="11"/>
  <c r="M270" i="11"/>
  <c r="L270" i="11"/>
  <c r="K270" i="11"/>
  <c r="J270" i="11"/>
  <c r="I270" i="11"/>
  <c r="G270" i="11"/>
  <c r="M10" i="75"/>
  <c r="H270" i="11" s="1"/>
  <c r="G10" i="75"/>
  <c r="J22" i="11" l="1"/>
  <c r="J21" i="11"/>
  <c r="J20" i="11"/>
  <c r="J19" i="11"/>
  <c r="J18" i="11"/>
  <c r="J17" i="11"/>
  <c r="J16" i="11"/>
  <c r="J15" i="11"/>
  <c r="J14" i="11"/>
  <c r="J13" i="11"/>
  <c r="J12" i="11"/>
  <c r="J11" i="11"/>
  <c r="J10" i="11"/>
  <c r="J9" i="11"/>
  <c r="J8" i="11"/>
  <c r="J7" i="11"/>
  <c r="L36" i="11" l="1"/>
  <c r="K36" i="11"/>
  <c r="J36" i="11"/>
  <c r="L35" i="11"/>
  <c r="K35" i="11"/>
  <c r="J35" i="11"/>
  <c r="L34" i="11"/>
  <c r="K34" i="11"/>
  <c r="J34" i="11"/>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BF267" i="11" l="1"/>
  <c r="BE267" i="11"/>
  <c r="BD267" i="11"/>
  <c r="BC267" i="11"/>
  <c r="BB267" i="11"/>
  <c r="BA267" i="11"/>
  <c r="AZ267" i="11"/>
  <c r="AY267" i="11"/>
  <c r="AX267" i="11"/>
  <c r="AW267" i="11"/>
  <c r="AV267" i="11"/>
  <c r="AU267" i="11"/>
  <c r="AT267" i="11"/>
  <c r="AS267" i="11"/>
  <c r="AR267" i="11"/>
  <c r="AQ267" i="11"/>
  <c r="AP267" i="11"/>
  <c r="AO267" i="11"/>
  <c r="AN267" i="11"/>
  <c r="AM267" i="11"/>
  <c r="AL267" i="11"/>
  <c r="AK267" i="11"/>
  <c r="AJ267" i="11"/>
  <c r="AI267" i="11"/>
  <c r="AH267" i="11"/>
  <c r="AG267" i="11"/>
  <c r="AF267" i="11"/>
  <c r="AE267" i="11"/>
  <c r="AD267" i="11"/>
  <c r="AC267" i="11"/>
  <c r="AB267" i="11"/>
  <c r="AA267" i="11"/>
  <c r="Z267" i="11"/>
  <c r="Y267" i="11"/>
  <c r="X267" i="11"/>
  <c r="W267" i="11"/>
  <c r="V267" i="11"/>
  <c r="U267" i="11"/>
  <c r="T267" i="11"/>
  <c r="S267" i="11"/>
  <c r="R267" i="11"/>
  <c r="Q267" i="11"/>
  <c r="P267" i="11"/>
  <c r="O267" i="11"/>
  <c r="N267" i="11"/>
  <c r="M267" i="11"/>
  <c r="L267" i="11"/>
  <c r="K267" i="11"/>
  <c r="J267" i="11"/>
  <c r="I267" i="11"/>
  <c r="H267" i="11"/>
  <c r="G267" i="11"/>
  <c r="BF214" i="11" l="1"/>
  <c r="BE214" i="11"/>
  <c r="BD214" i="11"/>
  <c r="BC214" i="11"/>
  <c r="BB214" i="11"/>
  <c r="BA214" i="11"/>
  <c r="AZ214" i="11"/>
  <c r="AY214" i="11"/>
  <c r="AX214" i="11"/>
  <c r="AW214" i="11"/>
  <c r="AV214" i="11"/>
  <c r="AU214" i="11"/>
  <c r="AT214" i="11"/>
  <c r="AS214" i="11"/>
  <c r="AR214" i="11"/>
  <c r="AQ214" i="11"/>
  <c r="AP214" i="11"/>
  <c r="AO214" i="11"/>
  <c r="AN214" i="11"/>
  <c r="AM214" i="11"/>
  <c r="AL214" i="11"/>
  <c r="AK214" i="11"/>
  <c r="AJ214" i="11"/>
  <c r="AI214" i="11"/>
  <c r="AH214" i="11"/>
  <c r="AG214" i="11"/>
  <c r="AF214" i="11"/>
  <c r="AE214" i="11"/>
  <c r="AD214" i="11"/>
  <c r="AC214" i="11"/>
  <c r="AB214" i="11"/>
  <c r="AA214" i="11"/>
  <c r="Z214" i="11"/>
  <c r="Y214" i="11"/>
  <c r="X214" i="11"/>
  <c r="W214" i="11"/>
  <c r="V214" i="11"/>
  <c r="U214" i="11"/>
  <c r="T214" i="11"/>
  <c r="S214" i="11"/>
  <c r="R214" i="11"/>
  <c r="Q214" i="11"/>
  <c r="P214" i="11"/>
  <c r="O214" i="11"/>
  <c r="N214" i="11"/>
  <c r="M214" i="11"/>
  <c r="L214" i="11"/>
  <c r="K214" i="11"/>
  <c r="J214" i="11"/>
  <c r="I214" i="11"/>
  <c r="H214" i="11"/>
  <c r="G214" i="11"/>
  <c r="N14" i="58"/>
  <c r="N15" i="58"/>
  <c r="N16" i="58"/>
  <c r="N17" i="58"/>
  <c r="N18" i="58"/>
  <c r="N19" i="58"/>
  <c r="N20" i="58"/>
  <c r="N21" i="58"/>
  <c r="N22" i="58"/>
  <c r="N23" i="58"/>
  <c r="N24" i="58"/>
  <c r="N25" i="58"/>
  <c r="N26" i="58"/>
  <c r="N27" i="58"/>
  <c r="N28" i="58"/>
  <c r="N29" i="58"/>
  <c r="N30" i="58"/>
  <c r="N31" i="58"/>
  <c r="N32" i="58"/>
  <c r="N33" i="58"/>
  <c r="N34" i="58"/>
  <c r="N35" i="58"/>
  <c r="N36" i="58"/>
  <c r="N37" i="58"/>
  <c r="N13" i="58"/>
  <c r="E10" i="58"/>
  <c r="E10" i="54"/>
  <c r="H90" i="11" s="1"/>
  <c r="G90" i="11"/>
  <c r="G89" i="11"/>
  <c r="BF90" i="11"/>
  <c r="BD90" i="11"/>
  <c r="BB90" i="11"/>
  <c r="AZ90" i="11"/>
  <c r="AX90" i="11"/>
  <c r="AV90" i="11"/>
  <c r="AT90" i="11"/>
  <c r="AR90" i="11"/>
  <c r="AP90" i="11"/>
  <c r="AN90" i="11"/>
  <c r="AL90" i="11"/>
  <c r="AJ90" i="11"/>
  <c r="AH90" i="11"/>
  <c r="AF90" i="11"/>
  <c r="AD90" i="11"/>
  <c r="AB90" i="11"/>
  <c r="Z90" i="11"/>
  <c r="X90" i="11"/>
  <c r="V90" i="11"/>
  <c r="T90" i="11"/>
  <c r="R90" i="11"/>
  <c r="P90" i="11"/>
  <c r="N90" i="11"/>
  <c r="L90" i="11"/>
  <c r="J90" i="11"/>
  <c r="BE90" i="11"/>
  <c r="BC90" i="11"/>
  <c r="BA90" i="11"/>
  <c r="AY90" i="11"/>
  <c r="AW90" i="11"/>
  <c r="AU90" i="11"/>
  <c r="AS90" i="11"/>
  <c r="AQ90" i="11"/>
  <c r="AO90" i="11"/>
  <c r="AM90" i="11"/>
  <c r="AK90" i="11"/>
  <c r="AI90" i="11"/>
  <c r="AG90" i="11"/>
  <c r="AE90" i="11"/>
  <c r="AC90" i="11"/>
  <c r="AA90" i="11"/>
  <c r="Y90" i="11"/>
  <c r="W90" i="11"/>
  <c r="U90" i="11"/>
  <c r="S90" i="11"/>
  <c r="Q90" i="11"/>
  <c r="O90" i="11"/>
  <c r="M90" i="11"/>
  <c r="K90" i="11"/>
  <c r="I90" i="11"/>
  <c r="BF89" i="11"/>
  <c r="BE89" i="11"/>
  <c r="BD89" i="11"/>
  <c r="BC89" i="11"/>
  <c r="BB89" i="11"/>
  <c r="BA89" i="11"/>
  <c r="AZ89" i="11"/>
  <c r="AY89" i="11"/>
  <c r="AX89" i="11"/>
  <c r="AW89" i="11"/>
  <c r="AV89" i="11"/>
  <c r="AU89" i="11"/>
  <c r="AT89" i="11"/>
  <c r="AS89" i="11"/>
  <c r="AR89" i="11"/>
  <c r="AQ89" i="11"/>
  <c r="AP89" i="11"/>
  <c r="AO89" i="11"/>
  <c r="AN89" i="11"/>
  <c r="AM89" i="11"/>
  <c r="AL89" i="11"/>
  <c r="AK89" i="11"/>
  <c r="AJ89" i="11"/>
  <c r="AI89" i="11"/>
  <c r="AH89" i="11"/>
  <c r="AG89" i="11"/>
  <c r="AF89" i="11"/>
  <c r="AE89" i="11"/>
  <c r="AD89" i="11"/>
  <c r="AC89" i="11"/>
  <c r="AB89" i="11"/>
  <c r="AA89" i="11"/>
  <c r="Z89" i="11"/>
  <c r="Y89" i="11"/>
  <c r="X89" i="11"/>
  <c r="W89" i="11"/>
  <c r="V89" i="11"/>
  <c r="U89" i="11"/>
  <c r="T89" i="11"/>
  <c r="S89" i="11"/>
  <c r="R89" i="11"/>
  <c r="Q89" i="11"/>
  <c r="P89" i="11"/>
  <c r="O89" i="11"/>
  <c r="N89" i="11"/>
  <c r="L89" i="11"/>
  <c r="K89" i="11"/>
  <c r="J89" i="11"/>
  <c r="S14" i="61" l="1"/>
  <c r="R14" i="61"/>
  <c r="S13" i="61"/>
  <c r="R13" i="61"/>
  <c r="BF218" i="11" l="1"/>
  <c r="BE218" i="11"/>
  <c r="BD218" i="11"/>
  <c r="BC218" i="11"/>
  <c r="BB218" i="11"/>
  <c r="BA218" i="11"/>
  <c r="AZ218" i="11"/>
  <c r="AY218" i="11"/>
  <c r="AX218" i="11"/>
  <c r="AW218" i="11"/>
  <c r="AV218" i="11"/>
  <c r="AU218" i="11"/>
  <c r="AT218" i="11"/>
  <c r="AS218" i="11"/>
  <c r="AR218" i="11"/>
  <c r="AQ218" i="11"/>
  <c r="AP218" i="11"/>
  <c r="AO218" i="11"/>
  <c r="AN218" i="11"/>
  <c r="AM218" i="11"/>
  <c r="AL218" i="11"/>
  <c r="AK218" i="11"/>
  <c r="AJ218" i="11"/>
  <c r="AI218" i="11"/>
  <c r="AH218" i="11"/>
  <c r="AG218" i="11"/>
  <c r="AF218" i="11"/>
  <c r="AE218" i="11"/>
  <c r="AD218" i="11"/>
  <c r="AC218" i="11"/>
  <c r="AB218" i="11"/>
  <c r="AA218" i="11"/>
  <c r="Z218" i="11"/>
  <c r="Y218" i="11"/>
  <c r="X218" i="11"/>
  <c r="W218" i="11"/>
  <c r="V218" i="11"/>
  <c r="U218" i="11"/>
  <c r="T218" i="11"/>
  <c r="S218" i="11"/>
  <c r="R218" i="11"/>
  <c r="Q218" i="11"/>
  <c r="P218" i="11"/>
  <c r="O218" i="11"/>
  <c r="N218" i="11"/>
  <c r="M218" i="11"/>
  <c r="L218" i="11"/>
  <c r="K218" i="11"/>
  <c r="BF217" i="11"/>
  <c r="BE217" i="11"/>
  <c r="BD217" i="11"/>
  <c r="BC217" i="11"/>
  <c r="BB217" i="11"/>
  <c r="BA217" i="11"/>
  <c r="AZ217" i="11"/>
  <c r="AY217" i="11"/>
  <c r="AX217" i="11"/>
  <c r="AW217" i="11"/>
  <c r="AV217" i="11"/>
  <c r="AU217" i="11"/>
  <c r="AT217" i="11"/>
  <c r="AS217" i="11"/>
  <c r="AR217" i="11"/>
  <c r="AQ217" i="11"/>
  <c r="AP217" i="11"/>
  <c r="AO217" i="11"/>
  <c r="AN217" i="11"/>
  <c r="AM217" i="11"/>
  <c r="AL217" i="11"/>
  <c r="AK217" i="11"/>
  <c r="AJ217" i="11"/>
  <c r="AI217" i="11"/>
  <c r="AH217" i="11"/>
  <c r="AG217" i="11"/>
  <c r="AF217" i="11"/>
  <c r="AE217" i="11"/>
  <c r="AD217" i="11"/>
  <c r="AC217" i="11"/>
  <c r="AB217" i="11"/>
  <c r="AA217" i="11"/>
  <c r="Z217" i="11"/>
  <c r="Y217" i="11"/>
  <c r="X217" i="11"/>
  <c r="W217" i="11"/>
  <c r="V217" i="11"/>
  <c r="U217" i="11"/>
  <c r="T217" i="11"/>
  <c r="S217" i="11"/>
  <c r="R217" i="11"/>
  <c r="Q217" i="11"/>
  <c r="P217" i="11"/>
  <c r="O217" i="11"/>
  <c r="N217" i="11"/>
  <c r="M217" i="11"/>
  <c r="L217" i="11"/>
  <c r="K217" i="11"/>
  <c r="BF216" i="11"/>
  <c r="BE216" i="11"/>
  <c r="BD216" i="11"/>
  <c r="BC216" i="11"/>
  <c r="BB216" i="11"/>
  <c r="BA216" i="11"/>
  <c r="AZ216" i="11"/>
  <c r="AY216" i="11"/>
  <c r="AX216" i="11"/>
  <c r="AW216" i="11"/>
  <c r="AV216" i="11"/>
  <c r="AU216" i="11"/>
  <c r="AT216" i="11"/>
  <c r="AS216" i="11"/>
  <c r="AR216" i="11"/>
  <c r="AQ216" i="11"/>
  <c r="AP216" i="11"/>
  <c r="AO216" i="11"/>
  <c r="AN216" i="11"/>
  <c r="AM216" i="11"/>
  <c r="AL216" i="11"/>
  <c r="AK216" i="11"/>
  <c r="AJ216" i="11"/>
  <c r="AI216" i="11"/>
  <c r="AH216" i="11"/>
  <c r="AG216" i="11"/>
  <c r="AF216" i="11"/>
  <c r="AE216" i="11"/>
  <c r="AD216" i="11"/>
  <c r="AC216" i="11"/>
  <c r="AB216" i="11"/>
  <c r="AA216" i="11"/>
  <c r="Z216" i="11"/>
  <c r="Y216" i="11"/>
  <c r="X216" i="11"/>
  <c r="W216" i="11"/>
  <c r="V216" i="11"/>
  <c r="U216" i="11"/>
  <c r="T216" i="11"/>
  <c r="S216" i="11"/>
  <c r="R216" i="11"/>
  <c r="Q216" i="11"/>
  <c r="P216" i="11"/>
  <c r="O216" i="11"/>
  <c r="N216" i="11"/>
  <c r="M216" i="11"/>
  <c r="L216" i="11"/>
  <c r="K216" i="11"/>
  <c r="J218" i="11"/>
  <c r="I218" i="11"/>
  <c r="J217" i="11"/>
  <c r="I217" i="11"/>
  <c r="G218" i="11"/>
  <c r="G217" i="11"/>
  <c r="J216" i="11"/>
  <c r="I216" i="11"/>
  <c r="G216" i="11"/>
  <c r="BF215" i="11"/>
  <c r="BE215" i="11"/>
  <c r="BD215" i="11"/>
  <c r="BC215" i="11"/>
  <c r="BB215" i="11"/>
  <c r="BA215" i="11"/>
  <c r="AZ215" i="11"/>
  <c r="AY215" i="11"/>
  <c r="AX215" i="11"/>
  <c r="AW215" i="11"/>
  <c r="AV215" i="11"/>
  <c r="AU215" i="11"/>
  <c r="AT215" i="11"/>
  <c r="AS215" i="11"/>
  <c r="AR215" i="11"/>
  <c r="AQ215" i="11"/>
  <c r="AP215" i="11"/>
  <c r="AO215" i="11"/>
  <c r="AN215" i="11"/>
  <c r="AM215" i="11"/>
  <c r="AL215" i="11"/>
  <c r="AK215" i="11"/>
  <c r="AJ215" i="11"/>
  <c r="AI215" i="11"/>
  <c r="AH215" i="11"/>
  <c r="AG215" i="11"/>
  <c r="AF215" i="11"/>
  <c r="AE215" i="11"/>
  <c r="AD215" i="11"/>
  <c r="AC215" i="11"/>
  <c r="AB215" i="11"/>
  <c r="AA215" i="11"/>
  <c r="Z215" i="11"/>
  <c r="Y215" i="11"/>
  <c r="X215" i="11"/>
  <c r="W215" i="11"/>
  <c r="V215" i="11"/>
  <c r="U215" i="11"/>
  <c r="T215" i="11"/>
  <c r="S215" i="11"/>
  <c r="R215" i="11"/>
  <c r="Q215" i="11"/>
  <c r="P215" i="11"/>
  <c r="O215" i="11"/>
  <c r="N215" i="11"/>
  <c r="M215" i="11"/>
  <c r="L215" i="11"/>
  <c r="K215" i="11"/>
  <c r="M89" i="11"/>
  <c r="I89" i="11"/>
  <c r="J215" i="11"/>
  <c r="I215" i="11"/>
  <c r="G215" i="11"/>
  <c r="BF213" i="11"/>
  <c r="BE213" i="11"/>
  <c r="BD213" i="11"/>
  <c r="BC213" i="11"/>
  <c r="BB213" i="11"/>
  <c r="BA213" i="11"/>
  <c r="AZ213" i="11"/>
  <c r="AY213" i="11"/>
  <c r="AX213" i="11"/>
  <c r="AW213" i="11"/>
  <c r="AV213" i="11"/>
  <c r="AU213" i="11"/>
  <c r="AT213" i="11"/>
  <c r="AS213" i="11"/>
  <c r="AR213" i="11"/>
  <c r="AQ213" i="11"/>
  <c r="AP213" i="11"/>
  <c r="AO213" i="11"/>
  <c r="AN213" i="11"/>
  <c r="AM213" i="11"/>
  <c r="AL213" i="11"/>
  <c r="AK213" i="11"/>
  <c r="AJ213" i="11"/>
  <c r="AI213" i="11"/>
  <c r="AH213" i="11"/>
  <c r="AG213" i="11"/>
  <c r="AF213" i="11"/>
  <c r="AE213" i="11"/>
  <c r="AD213" i="11"/>
  <c r="AC213" i="11"/>
  <c r="AB213" i="11"/>
  <c r="AA213" i="11"/>
  <c r="Z213" i="11"/>
  <c r="Y213" i="11"/>
  <c r="X213" i="11"/>
  <c r="W213" i="11"/>
  <c r="V213" i="11"/>
  <c r="U213" i="11"/>
  <c r="T213" i="11"/>
  <c r="S213" i="11"/>
  <c r="R213" i="11"/>
  <c r="Q213" i="11"/>
  <c r="P213" i="11"/>
  <c r="O213" i="11"/>
  <c r="N213" i="11"/>
  <c r="M213" i="11"/>
  <c r="L213" i="11"/>
  <c r="K213" i="11"/>
  <c r="I213" i="11"/>
  <c r="J213" i="11"/>
  <c r="G213" i="11"/>
  <c r="D10" i="54"/>
  <c r="H89" i="11" s="1"/>
  <c r="D10" i="58"/>
  <c r="L10" i="58"/>
  <c r="H218" i="11" s="1"/>
  <c r="G10" i="58"/>
  <c r="H215" i="11" s="1"/>
  <c r="H213" i="11" l="1"/>
  <c r="BF100" i="11"/>
  <c r="BE100" i="11"/>
  <c r="BD100" i="11"/>
  <c r="BC100" i="11"/>
  <c r="BB100" i="11"/>
  <c r="BA100" i="11"/>
  <c r="AZ100" i="11"/>
  <c r="AY100" i="11"/>
  <c r="AX100" i="11"/>
  <c r="AW100" i="11"/>
  <c r="AV100" i="11"/>
  <c r="AU100" i="11"/>
  <c r="AT100" i="11"/>
  <c r="AS100" i="11"/>
  <c r="AR100" i="11"/>
  <c r="AQ100" i="11"/>
  <c r="AP100" i="11"/>
  <c r="AO100" i="11"/>
  <c r="AN100" i="11"/>
  <c r="AM100" i="11"/>
  <c r="AL100" i="11"/>
  <c r="AK100" i="11"/>
  <c r="AJ100" i="11"/>
  <c r="AI100" i="11"/>
  <c r="AH100" i="11"/>
  <c r="AG100" i="11"/>
  <c r="AF100" i="11"/>
  <c r="AE100" i="11"/>
  <c r="AD100" i="11"/>
  <c r="AC100" i="11"/>
  <c r="AB100" i="11"/>
  <c r="AA100" i="11"/>
  <c r="Z100" i="11"/>
  <c r="Y100" i="11"/>
  <c r="X100" i="11"/>
  <c r="W100" i="11"/>
  <c r="V100" i="11"/>
  <c r="U100" i="11"/>
  <c r="T100" i="11"/>
  <c r="S100" i="11"/>
  <c r="R100" i="11"/>
  <c r="Q100" i="11"/>
  <c r="P100" i="11"/>
  <c r="O100" i="11"/>
  <c r="BF97" i="11"/>
  <c r="BE97" i="11"/>
  <c r="BD97" i="11"/>
  <c r="BC97" i="11"/>
  <c r="BB97" i="11"/>
  <c r="BA97" i="11"/>
  <c r="AZ97" i="11"/>
  <c r="AY97" i="11"/>
  <c r="AX97" i="11"/>
  <c r="AW97" i="11"/>
  <c r="AV97" i="11"/>
  <c r="AU97" i="11"/>
  <c r="AT97" i="11"/>
  <c r="AS97" i="11"/>
  <c r="AR97" i="11"/>
  <c r="AQ97" i="11"/>
  <c r="AP97" i="11"/>
  <c r="AO97" i="11"/>
  <c r="AN97" i="11"/>
  <c r="AM97" i="11"/>
  <c r="AL97" i="11"/>
  <c r="AK97" i="11"/>
  <c r="AJ97" i="11"/>
  <c r="AI97" i="11"/>
  <c r="AH97" i="11"/>
  <c r="AG97" i="11"/>
  <c r="AF97" i="11"/>
  <c r="AE97" i="11"/>
  <c r="AD97" i="11"/>
  <c r="AC97" i="11"/>
  <c r="AB97" i="11"/>
  <c r="AA97" i="11"/>
  <c r="Z97" i="11"/>
  <c r="Y97" i="11"/>
  <c r="X97" i="11"/>
  <c r="W97" i="11"/>
  <c r="V97" i="11"/>
  <c r="U97" i="11"/>
  <c r="T97" i="11"/>
  <c r="S97" i="11"/>
  <c r="R97" i="11"/>
  <c r="Q97" i="11"/>
  <c r="P97" i="11"/>
  <c r="O97" i="11"/>
  <c r="BF94" i="11"/>
  <c r="BE94" i="11"/>
  <c r="BD94" i="11"/>
  <c r="BC94" i="11"/>
  <c r="BB94" i="11"/>
  <c r="BA94" i="11"/>
  <c r="AZ94" i="11"/>
  <c r="AY94" i="11"/>
  <c r="AX94" i="11"/>
  <c r="AW94" i="11"/>
  <c r="AV94" i="11"/>
  <c r="AU94" i="11"/>
  <c r="AT94" i="11"/>
  <c r="AS94" i="11"/>
  <c r="AR94" i="11"/>
  <c r="AQ94" i="11"/>
  <c r="AP94" i="11"/>
  <c r="AO94" i="11"/>
  <c r="AN94" i="11"/>
  <c r="AM94" i="11"/>
  <c r="AL94" i="11"/>
  <c r="AK94" i="11"/>
  <c r="AJ94" i="11"/>
  <c r="AI94" i="11"/>
  <c r="AH94" i="11"/>
  <c r="AG94" i="11"/>
  <c r="AF94" i="11"/>
  <c r="AE94" i="11"/>
  <c r="AD94" i="11"/>
  <c r="AC94" i="11"/>
  <c r="AB94" i="11"/>
  <c r="AA94" i="11"/>
  <c r="Z94" i="11"/>
  <c r="Y94" i="11"/>
  <c r="X94" i="11"/>
  <c r="W94" i="11"/>
  <c r="V94" i="11"/>
  <c r="U94" i="11"/>
  <c r="T94" i="11"/>
  <c r="S94" i="11"/>
  <c r="R94" i="11"/>
  <c r="Q94" i="11"/>
  <c r="P94" i="11"/>
  <c r="O94" i="11"/>
  <c r="N100" i="11"/>
  <c r="M100" i="11"/>
  <c r="N97" i="11"/>
  <c r="M97" i="11"/>
  <c r="N94" i="11"/>
  <c r="M94" i="11"/>
  <c r="L100" i="11"/>
  <c r="K100" i="11"/>
  <c r="L97" i="11"/>
  <c r="K97" i="11"/>
  <c r="L94" i="11"/>
  <c r="K94" i="11"/>
  <c r="J100" i="11"/>
  <c r="I100" i="11"/>
  <c r="J97" i="11"/>
  <c r="I97" i="11"/>
  <c r="J94" i="11"/>
  <c r="I94" i="11"/>
  <c r="V10" i="54"/>
  <c r="H100" i="11" s="1"/>
  <c r="Q10" i="54"/>
  <c r="H97" i="11" s="1"/>
  <c r="L10" i="54"/>
  <c r="H94" i="11" s="1"/>
  <c r="G100" i="11"/>
  <c r="G97" i="11"/>
  <c r="G94" i="11"/>
  <c r="G10" i="54"/>
  <c r="BF99" i="11" l="1"/>
  <c r="BF98" i="11"/>
  <c r="BF96" i="11"/>
  <c r="BF95" i="11"/>
  <c r="BD99" i="11"/>
  <c r="BD98" i="11"/>
  <c r="BD96" i="11"/>
  <c r="BD95" i="11"/>
  <c r="BB99" i="11"/>
  <c r="BB98" i="11"/>
  <c r="BB96" i="11"/>
  <c r="BB95" i="11"/>
  <c r="AZ99" i="11"/>
  <c r="AZ98" i="11"/>
  <c r="AZ96" i="11"/>
  <c r="AZ95" i="11"/>
  <c r="AX99" i="11"/>
  <c r="AX98" i="11"/>
  <c r="AX96" i="11"/>
  <c r="AX95" i="11"/>
  <c r="AV99" i="11"/>
  <c r="AV98" i="11"/>
  <c r="AV96" i="11"/>
  <c r="AV95" i="11"/>
  <c r="AT99" i="11"/>
  <c r="AT98" i="11"/>
  <c r="AT96" i="11"/>
  <c r="AT95" i="11"/>
  <c r="AR99" i="11"/>
  <c r="AR98" i="11"/>
  <c r="AR96" i="11"/>
  <c r="AR95" i="11"/>
  <c r="AP99" i="11"/>
  <c r="AP98" i="11"/>
  <c r="AP96" i="11"/>
  <c r="AP95" i="11"/>
  <c r="AN99" i="11"/>
  <c r="AN98" i="11"/>
  <c r="AN96" i="11"/>
  <c r="AN95" i="11"/>
  <c r="AL99" i="11"/>
  <c r="AL98" i="11"/>
  <c r="AL96" i="11"/>
  <c r="AL95" i="11"/>
  <c r="AJ99" i="11"/>
  <c r="AJ98" i="11"/>
  <c r="AJ96" i="11"/>
  <c r="AJ95" i="11"/>
  <c r="AH99" i="11"/>
  <c r="AH98" i="11"/>
  <c r="AH96" i="11"/>
  <c r="AH95" i="11"/>
  <c r="AF99" i="11"/>
  <c r="AF98" i="11"/>
  <c r="AF96" i="11"/>
  <c r="AF95" i="11"/>
  <c r="AD99" i="11"/>
  <c r="AD98" i="11"/>
  <c r="AD96" i="11"/>
  <c r="AD95" i="11"/>
  <c r="AB99" i="11"/>
  <c r="AB98" i="11"/>
  <c r="AB96" i="11"/>
  <c r="AB95" i="11"/>
  <c r="Z99" i="11"/>
  <c r="Z98" i="11"/>
  <c r="Z96" i="11"/>
  <c r="Z95" i="11"/>
  <c r="X99" i="11"/>
  <c r="X98" i="11"/>
  <c r="X96" i="11"/>
  <c r="X95" i="11"/>
  <c r="V99" i="11"/>
  <c r="V98" i="11"/>
  <c r="V96" i="11"/>
  <c r="V95" i="11"/>
  <c r="T99" i="11"/>
  <c r="T98" i="11"/>
  <c r="T96" i="11"/>
  <c r="T95" i="11"/>
  <c r="R99" i="11"/>
  <c r="R98" i="11"/>
  <c r="R96" i="11"/>
  <c r="R95" i="11"/>
  <c r="P99" i="11"/>
  <c r="P98" i="11"/>
  <c r="P96" i="11"/>
  <c r="P95" i="11"/>
  <c r="N99" i="11"/>
  <c r="N98" i="11"/>
  <c r="N96" i="11"/>
  <c r="N95" i="11"/>
  <c r="L99" i="11"/>
  <c r="L98" i="11"/>
  <c r="L96" i="11"/>
  <c r="L95" i="11"/>
  <c r="J99" i="11"/>
  <c r="J98" i="11"/>
  <c r="J96" i="11"/>
  <c r="J95" i="11"/>
  <c r="K95" i="11"/>
  <c r="M95" i="11"/>
  <c r="O95" i="11"/>
  <c r="Q95" i="11"/>
  <c r="S95" i="11"/>
  <c r="U95" i="11"/>
  <c r="W95" i="11"/>
  <c r="Y95" i="11"/>
  <c r="AA95" i="11"/>
  <c r="AC95" i="11"/>
  <c r="AE95" i="11"/>
  <c r="AG95" i="11"/>
  <c r="AI95" i="11"/>
  <c r="AK95" i="11"/>
  <c r="AM95" i="11"/>
  <c r="AO95" i="11"/>
  <c r="AQ95" i="11"/>
  <c r="AS95" i="11"/>
  <c r="AU95" i="11"/>
  <c r="AW95" i="11"/>
  <c r="AY95" i="11"/>
  <c r="BA95" i="11"/>
  <c r="BC95" i="11"/>
  <c r="BE95" i="11"/>
  <c r="K96" i="11"/>
  <c r="M96" i="11"/>
  <c r="O96" i="11"/>
  <c r="Q96" i="11"/>
  <c r="S96" i="11"/>
  <c r="U96" i="11"/>
  <c r="W96" i="11"/>
  <c r="Y96" i="11"/>
  <c r="AA96" i="11"/>
  <c r="AC96" i="11"/>
  <c r="AE96" i="11"/>
  <c r="AG96" i="11"/>
  <c r="AI96" i="11"/>
  <c r="AK96" i="11"/>
  <c r="AM96" i="11"/>
  <c r="AO96" i="11"/>
  <c r="AQ96" i="11"/>
  <c r="AS96" i="11"/>
  <c r="AU96" i="11"/>
  <c r="AW96" i="11"/>
  <c r="AY96" i="11"/>
  <c r="BA96" i="11"/>
  <c r="BC96" i="11"/>
  <c r="BE96" i="11"/>
  <c r="K98" i="11"/>
  <c r="M98" i="11"/>
  <c r="O98" i="11"/>
  <c r="Q98" i="11"/>
  <c r="S98" i="11"/>
  <c r="U98" i="11"/>
  <c r="W98" i="11"/>
  <c r="Y98" i="11"/>
  <c r="AA98" i="11"/>
  <c r="AC98" i="11"/>
  <c r="AE98" i="11"/>
  <c r="AG98" i="11"/>
  <c r="AI98" i="11"/>
  <c r="AK98" i="11"/>
  <c r="AM98" i="11"/>
  <c r="AO98" i="11"/>
  <c r="AQ98" i="11"/>
  <c r="AS98" i="11"/>
  <c r="AU98" i="11"/>
  <c r="AW98" i="11"/>
  <c r="AY98" i="11"/>
  <c r="BA98" i="11"/>
  <c r="BC98" i="11"/>
  <c r="BE98" i="11"/>
  <c r="K99" i="11"/>
  <c r="M99" i="11"/>
  <c r="O99" i="11"/>
  <c r="Q99" i="11"/>
  <c r="S99" i="11"/>
  <c r="U99" i="11"/>
  <c r="W99" i="11"/>
  <c r="Y99" i="11"/>
  <c r="AA99" i="11"/>
  <c r="AC99" i="11"/>
  <c r="AE99" i="11"/>
  <c r="AG99" i="11"/>
  <c r="AI99" i="11"/>
  <c r="AK99" i="11"/>
  <c r="AM99" i="11"/>
  <c r="AO99" i="11"/>
  <c r="AQ99" i="11"/>
  <c r="AS99" i="11"/>
  <c r="AU99" i="11"/>
  <c r="AW99" i="11"/>
  <c r="AY99" i="11"/>
  <c r="BA99" i="11"/>
  <c r="BC99" i="11"/>
  <c r="BE99" i="11"/>
  <c r="G99" i="11"/>
  <c r="G98" i="11"/>
  <c r="I10" i="54"/>
  <c r="T10" i="54"/>
  <c r="H99" i="11" s="1"/>
  <c r="S10" i="54"/>
  <c r="H98" i="11" s="1"/>
  <c r="O10" i="54"/>
  <c r="H96" i="11" s="1"/>
  <c r="N10" i="54"/>
  <c r="H95" i="11" s="1"/>
  <c r="G96" i="11"/>
  <c r="G95" i="11"/>
  <c r="I99" i="11"/>
  <c r="I98" i="11"/>
  <c r="I96" i="11"/>
  <c r="I95" i="11"/>
  <c r="BF246" i="11" l="1"/>
  <c r="BE246" i="11"/>
  <c r="BD246" i="11"/>
  <c r="BC246" i="11"/>
  <c r="BB246" i="11"/>
  <c r="BA246" i="11"/>
  <c r="AZ246" i="11"/>
  <c r="AY246" i="11"/>
  <c r="AX246" i="11"/>
  <c r="AW246" i="11"/>
  <c r="AV246" i="11"/>
  <c r="AU246" i="11"/>
  <c r="AT246" i="11"/>
  <c r="AS246" i="11"/>
  <c r="AR246" i="11"/>
  <c r="AQ246" i="11"/>
  <c r="AP246" i="11"/>
  <c r="AO246" i="11"/>
  <c r="AN246" i="11"/>
  <c r="AM246" i="11"/>
  <c r="AL246" i="11"/>
  <c r="AK246" i="11"/>
  <c r="AJ246" i="11"/>
  <c r="AI246" i="11"/>
  <c r="AH246" i="11"/>
  <c r="AG246" i="11"/>
  <c r="AF246" i="11"/>
  <c r="AE246" i="11"/>
  <c r="AD246" i="11"/>
  <c r="AC246" i="11"/>
  <c r="AB246" i="11"/>
  <c r="AA246" i="11"/>
  <c r="Z246" i="11"/>
  <c r="Y246" i="11"/>
  <c r="X246" i="11"/>
  <c r="W246" i="11"/>
  <c r="V246" i="11"/>
  <c r="U246" i="11"/>
  <c r="T246" i="11"/>
  <c r="S246" i="11"/>
  <c r="R246" i="11"/>
  <c r="Q246" i="11"/>
  <c r="P246" i="11"/>
  <c r="O246" i="11"/>
  <c r="N246" i="11"/>
  <c r="M246" i="11"/>
  <c r="L246" i="11"/>
  <c r="K246" i="11"/>
  <c r="J246" i="11"/>
  <c r="I246" i="11"/>
  <c r="H246" i="11"/>
  <c r="G246" i="11"/>
  <c r="BF147" i="11"/>
  <c r="BE147" i="11"/>
  <c r="BD147" i="11"/>
  <c r="BC147" i="11"/>
  <c r="BB147" i="11"/>
  <c r="BA147" i="11"/>
  <c r="AZ147" i="11"/>
  <c r="AY147" i="11"/>
  <c r="AX147" i="11"/>
  <c r="AW147" i="11"/>
  <c r="AV147" i="11"/>
  <c r="AU147" i="11"/>
  <c r="AT147" i="11"/>
  <c r="AS147" i="11"/>
  <c r="AR147" i="11"/>
  <c r="AQ147" i="11"/>
  <c r="AP147" i="11"/>
  <c r="AO147" i="11"/>
  <c r="AN147" i="11"/>
  <c r="AM147" i="11"/>
  <c r="AL147" i="11"/>
  <c r="AK147" i="11"/>
  <c r="AJ147" i="11"/>
  <c r="AI147" i="11"/>
  <c r="AH147" i="11"/>
  <c r="AG147" i="11"/>
  <c r="AF147" i="11"/>
  <c r="AE147" i="11"/>
  <c r="AD147" i="11"/>
  <c r="AC147" i="11"/>
  <c r="AB147" i="11"/>
  <c r="AA147" i="11"/>
  <c r="Z147" i="11"/>
  <c r="Y147" i="11"/>
  <c r="X147" i="11"/>
  <c r="W147" i="11"/>
  <c r="V147" i="11"/>
  <c r="U147" i="11"/>
  <c r="T147" i="11"/>
  <c r="S147" i="11"/>
  <c r="R147" i="11"/>
  <c r="Q147" i="11"/>
  <c r="P147" i="11"/>
  <c r="O147" i="11"/>
  <c r="N147" i="11"/>
  <c r="M147" i="11"/>
  <c r="L147" i="11"/>
  <c r="K147" i="11"/>
  <c r="J147" i="11"/>
  <c r="I147" i="11"/>
  <c r="G147" i="11"/>
  <c r="W10" i="73"/>
  <c r="V10" i="73"/>
  <c r="U10" i="73"/>
  <c r="T10" i="73"/>
  <c r="AD157" i="11" l="1"/>
  <c r="AH157" i="11"/>
  <c r="AL157" i="11"/>
  <c r="BE157" i="11"/>
  <c r="BC157" i="11"/>
  <c r="BA157" i="11"/>
  <c r="AY157" i="11"/>
  <c r="AW157" i="11"/>
  <c r="AU157" i="11"/>
  <c r="AS157" i="11"/>
  <c r="AQ157" i="11"/>
  <c r="AO157" i="11"/>
  <c r="AM157" i="11"/>
  <c r="AK157" i="11"/>
  <c r="AI157" i="11"/>
  <c r="AG157" i="11"/>
  <c r="AE157" i="11"/>
  <c r="AC157" i="11"/>
  <c r="AA157" i="11"/>
  <c r="Y157" i="11"/>
  <c r="W157" i="11"/>
  <c r="U157" i="11"/>
  <c r="S157" i="11"/>
  <c r="Q157" i="11"/>
  <c r="O157" i="11"/>
  <c r="M157" i="11"/>
  <c r="K157" i="11"/>
  <c r="I157" i="11"/>
  <c r="AD154" i="11"/>
  <c r="AH154" i="11"/>
  <c r="AL154" i="11"/>
  <c r="BE154" i="11"/>
  <c r="BC154" i="11"/>
  <c r="BA154" i="11"/>
  <c r="AY154" i="11"/>
  <c r="AW154" i="11"/>
  <c r="AU154" i="11"/>
  <c r="AS154" i="11"/>
  <c r="AQ154" i="11"/>
  <c r="AO154" i="11"/>
  <c r="AM154" i="11"/>
  <c r="AK154" i="11"/>
  <c r="AI154" i="11"/>
  <c r="AG154" i="11"/>
  <c r="AE154" i="11"/>
  <c r="AC154" i="11"/>
  <c r="AA154" i="11"/>
  <c r="Y154" i="11"/>
  <c r="W154" i="11"/>
  <c r="U154" i="11"/>
  <c r="S154" i="11"/>
  <c r="Q154" i="11"/>
  <c r="O154" i="11"/>
  <c r="M154" i="11"/>
  <c r="K154" i="11"/>
  <c r="I154" i="11"/>
  <c r="H10" i="56" l="1"/>
  <c r="I10" i="56"/>
  <c r="J10" i="56"/>
  <c r="F10" i="56"/>
  <c r="BF239" i="11" l="1"/>
  <c r="BE239" i="11"/>
  <c r="BD239" i="11"/>
  <c r="BC239" i="11"/>
  <c r="BB239" i="11"/>
  <c r="BA239" i="11"/>
  <c r="AZ239" i="11"/>
  <c r="AY239" i="11"/>
  <c r="AX239" i="11"/>
  <c r="AW239" i="11"/>
  <c r="AV239" i="11"/>
  <c r="AU239" i="11"/>
  <c r="AT239" i="11"/>
  <c r="AS239" i="11"/>
  <c r="AR239" i="11"/>
  <c r="AQ239" i="11"/>
  <c r="AP239" i="11"/>
  <c r="AO239" i="11"/>
  <c r="AN239" i="11"/>
  <c r="AM239" i="11"/>
  <c r="AL239" i="11"/>
  <c r="AK239" i="11"/>
  <c r="AJ239" i="11"/>
  <c r="AI239" i="11"/>
  <c r="AH239" i="11"/>
  <c r="AG239" i="11"/>
  <c r="AF239" i="11"/>
  <c r="AE239" i="11"/>
  <c r="AD239" i="11"/>
  <c r="AC239" i="11"/>
  <c r="AB239" i="11"/>
  <c r="AA239" i="11"/>
  <c r="Z239" i="11"/>
  <c r="Y239" i="11"/>
  <c r="X239" i="11"/>
  <c r="W239" i="11"/>
  <c r="V239" i="11"/>
  <c r="U239" i="11"/>
  <c r="T239" i="11"/>
  <c r="S239" i="11"/>
  <c r="R239" i="11"/>
  <c r="Q239" i="11"/>
  <c r="P239" i="11"/>
  <c r="O239" i="11"/>
  <c r="N239" i="11"/>
  <c r="M239" i="11"/>
  <c r="L239" i="11"/>
  <c r="K239" i="11"/>
  <c r="J239" i="11"/>
  <c r="I239" i="11"/>
  <c r="G239" i="11"/>
  <c r="BF234" i="11"/>
  <c r="BE234" i="11"/>
  <c r="BD234" i="11"/>
  <c r="BC234" i="11"/>
  <c r="BB234" i="11"/>
  <c r="BA234" i="11"/>
  <c r="AZ234" i="11"/>
  <c r="AY234" i="11"/>
  <c r="AX234" i="11"/>
  <c r="AW234" i="11"/>
  <c r="AV234" i="11"/>
  <c r="AU234" i="11"/>
  <c r="AT234" i="11"/>
  <c r="AS234" i="11"/>
  <c r="AR234" i="11"/>
  <c r="AQ234" i="11"/>
  <c r="AP234" i="11"/>
  <c r="AO234" i="11"/>
  <c r="AN234" i="11"/>
  <c r="AM234" i="11"/>
  <c r="AL234" i="11"/>
  <c r="AK234" i="11"/>
  <c r="AJ234" i="11"/>
  <c r="AI234" i="11"/>
  <c r="AH234" i="11"/>
  <c r="AG234" i="11"/>
  <c r="AF234" i="11"/>
  <c r="AE234" i="11"/>
  <c r="AD234" i="11"/>
  <c r="AC234" i="11"/>
  <c r="AB234" i="11"/>
  <c r="AA234" i="11"/>
  <c r="Z234" i="11"/>
  <c r="Y234" i="11"/>
  <c r="X234" i="11"/>
  <c r="W234" i="11"/>
  <c r="V234" i="11"/>
  <c r="U234" i="11"/>
  <c r="T234" i="11"/>
  <c r="S234" i="11"/>
  <c r="R234" i="11"/>
  <c r="Q234" i="11"/>
  <c r="P234" i="11"/>
  <c r="O234" i="11"/>
  <c r="N234" i="11"/>
  <c r="M234" i="11"/>
  <c r="L234" i="11"/>
  <c r="K234" i="11"/>
  <c r="J234" i="11"/>
  <c r="I234" i="11"/>
  <c r="G234" i="11"/>
  <c r="BF229" i="11"/>
  <c r="BE229" i="11"/>
  <c r="BD229" i="11"/>
  <c r="BC229" i="11"/>
  <c r="BB229" i="11"/>
  <c r="BA229" i="11"/>
  <c r="AZ229" i="11"/>
  <c r="AY229" i="11"/>
  <c r="AX229" i="11"/>
  <c r="AW229" i="11"/>
  <c r="AV229" i="11"/>
  <c r="AU229" i="11"/>
  <c r="AT229" i="11"/>
  <c r="AS229" i="11"/>
  <c r="AR229" i="11"/>
  <c r="AQ229" i="11"/>
  <c r="AP229" i="11"/>
  <c r="AO229" i="11"/>
  <c r="AN229" i="11"/>
  <c r="AM229" i="11"/>
  <c r="AL229" i="11"/>
  <c r="AK229" i="11"/>
  <c r="AJ229" i="11"/>
  <c r="AI229" i="11"/>
  <c r="AH229" i="11"/>
  <c r="AG229" i="11"/>
  <c r="AF229" i="11"/>
  <c r="AE229" i="11"/>
  <c r="AD229" i="11"/>
  <c r="AC229" i="11"/>
  <c r="AB229" i="11"/>
  <c r="AA229" i="11"/>
  <c r="Z229" i="11"/>
  <c r="Y229" i="11"/>
  <c r="X229" i="11"/>
  <c r="W229" i="11"/>
  <c r="V229" i="11"/>
  <c r="U229" i="11"/>
  <c r="T229" i="11"/>
  <c r="S229" i="11"/>
  <c r="R229" i="11"/>
  <c r="Q229" i="11"/>
  <c r="P229" i="11"/>
  <c r="O229" i="11"/>
  <c r="N229" i="11"/>
  <c r="M229" i="11"/>
  <c r="L229" i="11"/>
  <c r="K229" i="11"/>
  <c r="J229" i="11"/>
  <c r="I229" i="11"/>
  <c r="G229" i="11"/>
  <c r="BF211" i="11"/>
  <c r="BE211" i="11"/>
  <c r="BD211" i="11"/>
  <c r="BC211" i="11"/>
  <c r="BB211" i="11"/>
  <c r="BA211" i="11"/>
  <c r="AZ211" i="11"/>
  <c r="AY211" i="11"/>
  <c r="AX211" i="11"/>
  <c r="AW211" i="11"/>
  <c r="AV211" i="11"/>
  <c r="AU211" i="11"/>
  <c r="AT211" i="11"/>
  <c r="AS211" i="11"/>
  <c r="AR211" i="11"/>
  <c r="AQ211" i="11"/>
  <c r="AP211" i="11"/>
  <c r="AO211" i="11"/>
  <c r="AN211" i="11"/>
  <c r="AM211" i="11"/>
  <c r="AL211" i="11"/>
  <c r="AK211" i="11"/>
  <c r="AJ211" i="11"/>
  <c r="AI211" i="11"/>
  <c r="AH211" i="11"/>
  <c r="AG211" i="11"/>
  <c r="AF211" i="11"/>
  <c r="AE211" i="11"/>
  <c r="AD211" i="11"/>
  <c r="AC211" i="11"/>
  <c r="AB211" i="11"/>
  <c r="AA211" i="11"/>
  <c r="Z211" i="11"/>
  <c r="Y211" i="11"/>
  <c r="X211" i="11"/>
  <c r="W211" i="11"/>
  <c r="V211" i="11"/>
  <c r="U211" i="11"/>
  <c r="T211" i="11"/>
  <c r="S211" i="11"/>
  <c r="R211" i="11"/>
  <c r="Q211" i="11"/>
  <c r="P211" i="11"/>
  <c r="O211" i="11"/>
  <c r="N211" i="11"/>
  <c r="M211" i="11"/>
  <c r="L211" i="11"/>
  <c r="K211" i="11"/>
  <c r="BF208" i="11"/>
  <c r="BE208" i="11"/>
  <c r="BD208" i="11"/>
  <c r="BC208" i="11"/>
  <c r="BB208" i="11"/>
  <c r="BA208" i="11"/>
  <c r="AZ208" i="11"/>
  <c r="AY208" i="11"/>
  <c r="AX208" i="11"/>
  <c r="AW208" i="11"/>
  <c r="AV208" i="11"/>
  <c r="AU208" i="11"/>
  <c r="AT208" i="11"/>
  <c r="AS208" i="11"/>
  <c r="AR208" i="11"/>
  <c r="AQ208" i="11"/>
  <c r="AP208" i="11"/>
  <c r="AO208" i="11"/>
  <c r="AN208" i="11"/>
  <c r="AM208" i="11"/>
  <c r="AL208" i="11"/>
  <c r="AK208" i="11"/>
  <c r="AJ208" i="11"/>
  <c r="AI208" i="11"/>
  <c r="AH208" i="11"/>
  <c r="AG208" i="11"/>
  <c r="AF208" i="11"/>
  <c r="AE208" i="11"/>
  <c r="AD208" i="11"/>
  <c r="AC208" i="11"/>
  <c r="AB208" i="11"/>
  <c r="AA208" i="11"/>
  <c r="Z208" i="11"/>
  <c r="Y208" i="11"/>
  <c r="X208" i="11"/>
  <c r="W208" i="11"/>
  <c r="V208" i="11"/>
  <c r="U208" i="11"/>
  <c r="T208" i="11"/>
  <c r="S208" i="11"/>
  <c r="R208" i="11"/>
  <c r="Q208" i="11"/>
  <c r="P208" i="11"/>
  <c r="O208" i="11"/>
  <c r="N208" i="11"/>
  <c r="M208" i="11"/>
  <c r="L208" i="11"/>
  <c r="K208" i="11"/>
  <c r="J211" i="11"/>
  <c r="I211" i="11"/>
  <c r="G211" i="11"/>
  <c r="J208" i="11"/>
  <c r="J195" i="11"/>
  <c r="I208" i="11"/>
  <c r="G208" i="11"/>
  <c r="BF195" i="11"/>
  <c r="BE195" i="11"/>
  <c r="BD195" i="11"/>
  <c r="BC195" i="11"/>
  <c r="BB195" i="11"/>
  <c r="BA195" i="11"/>
  <c r="AZ195" i="11"/>
  <c r="AY195" i="11"/>
  <c r="AX195" i="11"/>
  <c r="AW195" i="11"/>
  <c r="AV195" i="11"/>
  <c r="AU195" i="11"/>
  <c r="AT195" i="11"/>
  <c r="AS195" i="11"/>
  <c r="AR195" i="11"/>
  <c r="AQ195" i="11"/>
  <c r="AP195" i="11"/>
  <c r="AO195" i="11"/>
  <c r="AN195" i="11"/>
  <c r="AM195" i="11"/>
  <c r="AL195" i="11"/>
  <c r="AK195" i="11"/>
  <c r="AJ195" i="11"/>
  <c r="AI195" i="11"/>
  <c r="AH195" i="11"/>
  <c r="AG195" i="11"/>
  <c r="AF195" i="11"/>
  <c r="AE195" i="11"/>
  <c r="AD195" i="11"/>
  <c r="AC195" i="11"/>
  <c r="AB195" i="11"/>
  <c r="AA195" i="11"/>
  <c r="Z195" i="11"/>
  <c r="Y195" i="11"/>
  <c r="X195" i="11"/>
  <c r="W195" i="11"/>
  <c r="V195" i="11"/>
  <c r="U195" i="11"/>
  <c r="T195" i="11"/>
  <c r="S195" i="11"/>
  <c r="R195" i="11"/>
  <c r="Q195" i="11"/>
  <c r="P195" i="11"/>
  <c r="O195" i="11"/>
  <c r="N195" i="11"/>
  <c r="M195" i="11"/>
  <c r="L195" i="11"/>
  <c r="K195" i="11"/>
  <c r="I195" i="11"/>
  <c r="G195" i="11"/>
  <c r="BF191" i="11"/>
  <c r="BF190" i="11"/>
  <c r="BF189" i="11"/>
  <c r="BE191" i="11"/>
  <c r="BE190" i="11"/>
  <c r="BE189" i="11"/>
  <c r="BD191" i="11"/>
  <c r="BD190" i="11"/>
  <c r="BD189" i="11"/>
  <c r="BC191" i="11"/>
  <c r="BC190" i="11"/>
  <c r="BC189" i="11"/>
  <c r="BB191" i="11"/>
  <c r="BB190" i="11"/>
  <c r="BB189" i="11"/>
  <c r="BA191" i="11"/>
  <c r="BA190" i="11"/>
  <c r="BA189" i="11"/>
  <c r="AZ191" i="11"/>
  <c r="AZ190" i="11"/>
  <c r="AZ189" i="11"/>
  <c r="AY191" i="11"/>
  <c r="AY190" i="11"/>
  <c r="AY189" i="11"/>
  <c r="AX191" i="11"/>
  <c r="AX190" i="11"/>
  <c r="AX189" i="11"/>
  <c r="AW191" i="11"/>
  <c r="AW190" i="11"/>
  <c r="AW189" i="11"/>
  <c r="AV191" i="11"/>
  <c r="AV190" i="11"/>
  <c r="AV189" i="11"/>
  <c r="AU191" i="11"/>
  <c r="AU190" i="11"/>
  <c r="AU189" i="11"/>
  <c r="AT191" i="11"/>
  <c r="AT190" i="11"/>
  <c r="AT189" i="11"/>
  <c r="AS191" i="11"/>
  <c r="AS190" i="11"/>
  <c r="AS189" i="11"/>
  <c r="AR191" i="11"/>
  <c r="AR190" i="11"/>
  <c r="AR189" i="11"/>
  <c r="AQ191" i="11"/>
  <c r="AQ190" i="11"/>
  <c r="AQ189" i="11"/>
  <c r="AP191" i="11"/>
  <c r="AP190" i="11"/>
  <c r="AP189" i="11"/>
  <c r="AO191" i="11"/>
  <c r="AO190" i="11"/>
  <c r="AO189" i="11"/>
  <c r="AN191" i="11"/>
  <c r="AN190" i="11"/>
  <c r="AN189" i="11"/>
  <c r="AM191" i="11"/>
  <c r="AM190" i="11"/>
  <c r="AM189" i="11"/>
  <c r="AL191" i="11"/>
  <c r="AL190" i="11"/>
  <c r="AL189" i="11"/>
  <c r="AK191" i="11"/>
  <c r="AK190" i="11"/>
  <c r="AK189" i="11"/>
  <c r="AJ191" i="11"/>
  <c r="AJ190" i="11"/>
  <c r="AJ189" i="11"/>
  <c r="AI191" i="11"/>
  <c r="AI190" i="11"/>
  <c r="AI189" i="11"/>
  <c r="AH191" i="11"/>
  <c r="AH190" i="11"/>
  <c r="AH189" i="11"/>
  <c r="AG191" i="11"/>
  <c r="AG190" i="11"/>
  <c r="AG189" i="11"/>
  <c r="AF191" i="11"/>
  <c r="AF190" i="11"/>
  <c r="AF189" i="11"/>
  <c r="AE191" i="11"/>
  <c r="AE190" i="11"/>
  <c r="AE189" i="11"/>
  <c r="AD191" i="11"/>
  <c r="AD190" i="11"/>
  <c r="AD189" i="11"/>
  <c r="AC191" i="11"/>
  <c r="AC190" i="11"/>
  <c r="AC189" i="11"/>
  <c r="AB191" i="11"/>
  <c r="AB190" i="11"/>
  <c r="AB189" i="11"/>
  <c r="AA191" i="11"/>
  <c r="AA190" i="11"/>
  <c r="AA189" i="11"/>
  <c r="Z191" i="11"/>
  <c r="Z190" i="11"/>
  <c r="Z189" i="11"/>
  <c r="Y191" i="11"/>
  <c r="Y190" i="11"/>
  <c r="Y189" i="11"/>
  <c r="X191" i="11"/>
  <c r="X190" i="11"/>
  <c r="X189" i="11"/>
  <c r="W191" i="11"/>
  <c r="W190" i="11"/>
  <c r="W189" i="11"/>
  <c r="V191" i="11"/>
  <c r="V190" i="11"/>
  <c r="V189" i="11"/>
  <c r="U191" i="11"/>
  <c r="U190" i="11"/>
  <c r="U189" i="11"/>
  <c r="T191" i="11"/>
  <c r="T190" i="11"/>
  <c r="T189" i="11"/>
  <c r="S191" i="11"/>
  <c r="S190" i="11"/>
  <c r="S189" i="11"/>
  <c r="R191" i="11"/>
  <c r="R190" i="11"/>
  <c r="R189" i="11"/>
  <c r="Q191" i="11"/>
  <c r="Q190" i="11"/>
  <c r="Q189" i="11"/>
  <c r="P191" i="11"/>
  <c r="P190" i="11"/>
  <c r="P189" i="11"/>
  <c r="O191" i="11"/>
  <c r="O190" i="11"/>
  <c r="O189" i="11"/>
  <c r="N191" i="11"/>
  <c r="N190" i="11"/>
  <c r="N189" i="11"/>
  <c r="M191" i="11"/>
  <c r="M190" i="11"/>
  <c r="M189" i="11"/>
  <c r="L191" i="11"/>
  <c r="L190" i="11"/>
  <c r="L189" i="11"/>
  <c r="K191" i="11"/>
  <c r="K190" i="11"/>
  <c r="K189" i="11"/>
  <c r="J191" i="11"/>
  <c r="J190" i="11"/>
  <c r="J189" i="11"/>
  <c r="I191" i="11"/>
  <c r="I190" i="11"/>
  <c r="I189" i="11"/>
  <c r="G191" i="11"/>
  <c r="G190" i="11"/>
  <c r="G189" i="11"/>
  <c r="BF180" i="11"/>
  <c r="BE180" i="11"/>
  <c r="BD180" i="11"/>
  <c r="BC180" i="11"/>
  <c r="BB180" i="11"/>
  <c r="BA180" i="11"/>
  <c r="AZ180" i="11"/>
  <c r="AY180" i="11"/>
  <c r="AX180" i="11"/>
  <c r="AW180" i="11"/>
  <c r="AV180" i="11"/>
  <c r="AU180" i="11"/>
  <c r="AT180" i="11"/>
  <c r="AS180" i="11"/>
  <c r="AR180" i="11"/>
  <c r="AQ180" i="11"/>
  <c r="AP180" i="11"/>
  <c r="AO180" i="11"/>
  <c r="AN180" i="11"/>
  <c r="AM180" i="11"/>
  <c r="AL180" i="11"/>
  <c r="AK180" i="11"/>
  <c r="AJ180" i="11"/>
  <c r="AI180" i="11"/>
  <c r="AH180" i="11"/>
  <c r="AG180" i="11"/>
  <c r="AF180" i="11"/>
  <c r="AE180" i="11"/>
  <c r="AD180" i="11"/>
  <c r="AC180" i="11"/>
  <c r="AB180" i="11"/>
  <c r="AA180" i="11"/>
  <c r="Z180" i="11"/>
  <c r="Y180" i="11"/>
  <c r="X180" i="11"/>
  <c r="W180" i="11"/>
  <c r="V180" i="11"/>
  <c r="U180" i="11"/>
  <c r="T180" i="11"/>
  <c r="S180" i="11"/>
  <c r="R180" i="11"/>
  <c r="Q180" i="11"/>
  <c r="P180" i="11"/>
  <c r="O180" i="11"/>
  <c r="N180" i="11"/>
  <c r="M180" i="11"/>
  <c r="L180" i="11"/>
  <c r="K180" i="11"/>
  <c r="J180" i="11"/>
  <c r="I180" i="11"/>
  <c r="G180" i="11"/>
  <c r="BF177" i="11"/>
  <c r="BE177" i="11"/>
  <c r="BD177" i="11"/>
  <c r="BC177" i="11"/>
  <c r="BB177" i="11"/>
  <c r="BA177" i="11"/>
  <c r="AZ177" i="11"/>
  <c r="AY177" i="11"/>
  <c r="AX177" i="11"/>
  <c r="AW177" i="11"/>
  <c r="AV177" i="11"/>
  <c r="AU177" i="11"/>
  <c r="AT177" i="11"/>
  <c r="AS177" i="11"/>
  <c r="AR177" i="11"/>
  <c r="AQ177" i="11"/>
  <c r="AP177" i="11"/>
  <c r="AO177" i="11"/>
  <c r="AN177" i="11"/>
  <c r="AM177" i="11"/>
  <c r="AL177" i="11"/>
  <c r="AK177" i="11"/>
  <c r="AJ177" i="11"/>
  <c r="AI177" i="11"/>
  <c r="AH177" i="11"/>
  <c r="AG177" i="11"/>
  <c r="AF177" i="11"/>
  <c r="AE177" i="11"/>
  <c r="AD177" i="11"/>
  <c r="AC177" i="11"/>
  <c r="AB177" i="11"/>
  <c r="AA177" i="11"/>
  <c r="Z177" i="11"/>
  <c r="Y177" i="11"/>
  <c r="X177" i="11"/>
  <c r="W177" i="11"/>
  <c r="V177" i="11"/>
  <c r="U177" i="11"/>
  <c r="T177" i="11"/>
  <c r="S177" i="11"/>
  <c r="R177" i="11"/>
  <c r="Q177" i="11"/>
  <c r="P177" i="11"/>
  <c r="O177" i="11"/>
  <c r="N177" i="11"/>
  <c r="M177" i="11"/>
  <c r="L177" i="11"/>
  <c r="K177" i="11"/>
  <c r="J177" i="11"/>
  <c r="I177" i="11"/>
  <c r="G177" i="11"/>
  <c r="BF161" i="11"/>
  <c r="BE161" i="11"/>
  <c r="BD161" i="11"/>
  <c r="BC161" i="11"/>
  <c r="BB161" i="11"/>
  <c r="BA161" i="11"/>
  <c r="AZ161" i="11"/>
  <c r="AY161" i="11"/>
  <c r="AX161" i="11"/>
  <c r="AW161" i="11"/>
  <c r="AV161" i="11"/>
  <c r="AU161" i="11"/>
  <c r="AT161" i="11"/>
  <c r="AS161" i="11"/>
  <c r="AR161" i="11"/>
  <c r="AQ161" i="11"/>
  <c r="AP161" i="11"/>
  <c r="AO161" i="11"/>
  <c r="AN161" i="11"/>
  <c r="AM161" i="11"/>
  <c r="AL161" i="11"/>
  <c r="AK161" i="11"/>
  <c r="AJ161" i="11"/>
  <c r="AI161" i="11"/>
  <c r="AH161" i="11"/>
  <c r="AG161" i="11"/>
  <c r="AF161" i="11"/>
  <c r="AE161" i="11"/>
  <c r="AD161" i="11"/>
  <c r="AC161" i="11"/>
  <c r="AB161" i="11"/>
  <c r="AA161" i="11"/>
  <c r="Z161" i="11"/>
  <c r="Y161" i="11"/>
  <c r="X161" i="11"/>
  <c r="W161" i="11"/>
  <c r="V161" i="11"/>
  <c r="U161" i="11"/>
  <c r="T161" i="11"/>
  <c r="S161" i="11"/>
  <c r="R161" i="11"/>
  <c r="Q161" i="11"/>
  <c r="P161" i="11"/>
  <c r="O161" i="11"/>
  <c r="N161" i="11"/>
  <c r="M161" i="11"/>
  <c r="L161" i="11"/>
  <c r="K161" i="11"/>
  <c r="J161" i="11"/>
  <c r="I161" i="11"/>
  <c r="G161" i="11"/>
  <c r="BF160" i="11"/>
  <c r="BE160" i="11"/>
  <c r="BD160" i="11"/>
  <c r="BC160" i="11"/>
  <c r="BB160" i="11"/>
  <c r="BA160" i="11"/>
  <c r="AZ160" i="11"/>
  <c r="AY160" i="11"/>
  <c r="AX160" i="11"/>
  <c r="AW160" i="11"/>
  <c r="AV160" i="11"/>
  <c r="AU160" i="11"/>
  <c r="AT160" i="11"/>
  <c r="AS160" i="11"/>
  <c r="AR160" i="11"/>
  <c r="AQ160" i="11"/>
  <c r="AP160" i="11"/>
  <c r="AO160" i="11"/>
  <c r="AN160" i="11"/>
  <c r="AM160" i="11"/>
  <c r="AL160" i="11"/>
  <c r="AK160" i="11"/>
  <c r="AJ160" i="11"/>
  <c r="AI160" i="11"/>
  <c r="AH160" i="11"/>
  <c r="AG160" i="11"/>
  <c r="AF160" i="11"/>
  <c r="AE160" i="11"/>
  <c r="AD160" i="11"/>
  <c r="AC160" i="11"/>
  <c r="AB160" i="11"/>
  <c r="AA160" i="11"/>
  <c r="Z160" i="11"/>
  <c r="Y160" i="11"/>
  <c r="X160" i="11"/>
  <c r="W160" i="11"/>
  <c r="V160" i="11"/>
  <c r="U160" i="11"/>
  <c r="T160" i="11"/>
  <c r="S160" i="11"/>
  <c r="R160" i="11"/>
  <c r="Q160" i="11"/>
  <c r="P160" i="11"/>
  <c r="O160" i="11"/>
  <c r="N160" i="11"/>
  <c r="M160" i="11"/>
  <c r="L160" i="11"/>
  <c r="K160" i="11"/>
  <c r="J160" i="11"/>
  <c r="I160" i="11"/>
  <c r="G160" i="11"/>
  <c r="BF159" i="11"/>
  <c r="BE159" i="11"/>
  <c r="BD159" i="11"/>
  <c r="BC159" i="11"/>
  <c r="BB159" i="11"/>
  <c r="BA159" i="11"/>
  <c r="AZ159" i="11"/>
  <c r="AY159" i="11"/>
  <c r="AX159" i="11"/>
  <c r="AW159" i="11"/>
  <c r="AV159" i="11"/>
  <c r="AU159" i="11"/>
  <c r="AT159" i="11"/>
  <c r="AS159" i="11"/>
  <c r="AR159" i="11"/>
  <c r="AQ159" i="11"/>
  <c r="AP159" i="11"/>
  <c r="AO159" i="11"/>
  <c r="AN159" i="11"/>
  <c r="AM159" i="11"/>
  <c r="AL159" i="11"/>
  <c r="AK159" i="11"/>
  <c r="AJ159" i="11"/>
  <c r="AI159" i="11"/>
  <c r="AH159" i="11"/>
  <c r="AG159" i="11"/>
  <c r="AF159" i="11"/>
  <c r="AE159" i="11"/>
  <c r="AD159" i="11"/>
  <c r="AC159" i="11"/>
  <c r="AB159" i="11"/>
  <c r="AA159" i="11"/>
  <c r="Z159" i="11"/>
  <c r="Y159" i="11"/>
  <c r="X159" i="11"/>
  <c r="W159" i="11"/>
  <c r="V159" i="11"/>
  <c r="U159" i="11"/>
  <c r="T159" i="11"/>
  <c r="S159" i="11"/>
  <c r="R159" i="11"/>
  <c r="Q159" i="11"/>
  <c r="P159" i="11"/>
  <c r="O159" i="11"/>
  <c r="N159" i="11"/>
  <c r="M159" i="11"/>
  <c r="L159" i="11"/>
  <c r="K159" i="11"/>
  <c r="J159" i="11"/>
  <c r="G159" i="11"/>
  <c r="I159" i="11"/>
  <c r="BF150" i="11"/>
  <c r="BF149" i="11"/>
  <c r="BF148" i="11"/>
  <c r="BE150" i="11"/>
  <c r="BE149" i="11"/>
  <c r="BE148" i="11"/>
  <c r="BD150" i="11"/>
  <c r="BD149" i="11"/>
  <c r="BD148" i="11"/>
  <c r="BC150" i="11"/>
  <c r="BC149" i="11"/>
  <c r="BC148" i="11"/>
  <c r="BB150" i="11"/>
  <c r="BB149" i="11"/>
  <c r="BB148" i="11"/>
  <c r="BA150" i="11"/>
  <c r="BA149" i="11"/>
  <c r="BA148" i="11"/>
  <c r="AZ150" i="11"/>
  <c r="AZ149" i="11"/>
  <c r="AZ148" i="11"/>
  <c r="AY150" i="11"/>
  <c r="AY149" i="11"/>
  <c r="AY148" i="11"/>
  <c r="AX150" i="11"/>
  <c r="AX149" i="11"/>
  <c r="AX148" i="11"/>
  <c r="AW150" i="11"/>
  <c r="AW149" i="11"/>
  <c r="AW148" i="11"/>
  <c r="AV150" i="11"/>
  <c r="AV149" i="11"/>
  <c r="AV148" i="11"/>
  <c r="AU150" i="11"/>
  <c r="AU149" i="11"/>
  <c r="AU148" i="11"/>
  <c r="AT150" i="11"/>
  <c r="AT149" i="11"/>
  <c r="AT148" i="11"/>
  <c r="AS150" i="11"/>
  <c r="AS149" i="11"/>
  <c r="AS148" i="11"/>
  <c r="AQ148" i="11"/>
  <c r="AR150" i="11"/>
  <c r="AR149" i="11"/>
  <c r="AR148" i="11"/>
  <c r="AQ150" i="11"/>
  <c r="AQ149" i="11"/>
  <c r="AP150" i="11"/>
  <c r="AP149" i="11"/>
  <c r="AP148" i="11"/>
  <c r="AO150" i="11"/>
  <c r="AO149" i="11"/>
  <c r="AO148" i="11"/>
  <c r="AN150" i="11"/>
  <c r="AN149" i="11"/>
  <c r="AN148" i="11"/>
  <c r="AM150" i="11"/>
  <c r="AM149" i="11"/>
  <c r="AM148" i="11"/>
  <c r="AL150" i="11"/>
  <c r="AL149" i="11"/>
  <c r="AL148" i="11"/>
  <c r="AK150" i="11"/>
  <c r="AK149" i="11"/>
  <c r="AK148" i="11"/>
  <c r="AJ150" i="11"/>
  <c r="AJ149" i="11"/>
  <c r="AJ148" i="11"/>
  <c r="AI150" i="11"/>
  <c r="AI149" i="11"/>
  <c r="AI148" i="11"/>
  <c r="AH150" i="11"/>
  <c r="AH149" i="11"/>
  <c r="AH148" i="11"/>
  <c r="AG150" i="11"/>
  <c r="AG149" i="11"/>
  <c r="AG148" i="11"/>
  <c r="AF150" i="11"/>
  <c r="AF149" i="11"/>
  <c r="AF148" i="11"/>
  <c r="AE150" i="11"/>
  <c r="AE149" i="11"/>
  <c r="AE148" i="11"/>
  <c r="AD150" i="11"/>
  <c r="AD149" i="11"/>
  <c r="AD148" i="11"/>
  <c r="AC150" i="11"/>
  <c r="AC149" i="11"/>
  <c r="AC148" i="11"/>
  <c r="AB150" i="11"/>
  <c r="AB149" i="11"/>
  <c r="AB148" i="11"/>
  <c r="AA150" i="11"/>
  <c r="AA149" i="11"/>
  <c r="AA148" i="11"/>
  <c r="Z150" i="11"/>
  <c r="Z149" i="11"/>
  <c r="Z148" i="11"/>
  <c r="Y150" i="11"/>
  <c r="Y149" i="11"/>
  <c r="Y148" i="11"/>
  <c r="X150" i="11"/>
  <c r="X149" i="11"/>
  <c r="X148" i="11"/>
  <c r="W150" i="11"/>
  <c r="W149" i="11"/>
  <c r="W148" i="11"/>
  <c r="V150" i="11"/>
  <c r="V149" i="11"/>
  <c r="V148" i="11"/>
  <c r="U150" i="11"/>
  <c r="U149" i="11"/>
  <c r="U148" i="11"/>
  <c r="T150" i="11"/>
  <c r="T149" i="11"/>
  <c r="T148" i="11"/>
  <c r="S150" i="11"/>
  <c r="S149" i="11"/>
  <c r="S148" i="11"/>
  <c r="Q148" i="11"/>
  <c r="R150" i="11"/>
  <c r="R149" i="11"/>
  <c r="R148" i="11"/>
  <c r="Q150" i="11"/>
  <c r="Q149" i="11"/>
  <c r="P150" i="11"/>
  <c r="P149" i="11"/>
  <c r="P148" i="11"/>
  <c r="O150" i="11"/>
  <c r="O149" i="11"/>
  <c r="O148" i="11"/>
  <c r="N150" i="11"/>
  <c r="N149" i="11"/>
  <c r="N148" i="11"/>
  <c r="M150" i="11"/>
  <c r="M149" i="11"/>
  <c r="M148" i="11"/>
  <c r="L150" i="11"/>
  <c r="L149" i="11"/>
  <c r="L148" i="11"/>
  <c r="K150" i="11"/>
  <c r="K149" i="11"/>
  <c r="K148" i="11"/>
  <c r="J150" i="11"/>
  <c r="I150" i="11"/>
  <c r="G150" i="11"/>
  <c r="J149" i="11"/>
  <c r="I149" i="11"/>
  <c r="G149" i="11"/>
  <c r="J148" i="11"/>
  <c r="I148" i="11"/>
  <c r="G148" i="11"/>
  <c r="AR10" i="55"/>
  <c r="H150" i="11" s="1"/>
  <c r="BF132" i="11"/>
  <c r="BE132" i="11"/>
  <c r="BD132" i="11"/>
  <c r="BC132" i="11"/>
  <c r="BB132" i="11"/>
  <c r="BA132" i="11"/>
  <c r="AZ132" i="11"/>
  <c r="AY132" i="11"/>
  <c r="AX132" i="11"/>
  <c r="AW132" i="11"/>
  <c r="AV132" i="11"/>
  <c r="AU132" i="11"/>
  <c r="AT132" i="11"/>
  <c r="AS132" i="11"/>
  <c r="AR132" i="11"/>
  <c r="AQ132" i="11"/>
  <c r="AP132" i="11"/>
  <c r="AO132" i="11"/>
  <c r="AN132" i="11"/>
  <c r="AM132" i="11"/>
  <c r="AL132" i="11"/>
  <c r="AK132" i="11"/>
  <c r="AJ132" i="11"/>
  <c r="AI132" i="11"/>
  <c r="AH132" i="11"/>
  <c r="AG132" i="11"/>
  <c r="AF132" i="11"/>
  <c r="AE132" i="11"/>
  <c r="AD132" i="11"/>
  <c r="AC132" i="11"/>
  <c r="AB132" i="11"/>
  <c r="AA132" i="11"/>
  <c r="Z132" i="11"/>
  <c r="Y132" i="11"/>
  <c r="X132" i="11"/>
  <c r="W132" i="11"/>
  <c r="V132" i="11"/>
  <c r="U132" i="11"/>
  <c r="T132" i="11"/>
  <c r="S132" i="11"/>
  <c r="R132" i="11"/>
  <c r="Q132" i="11"/>
  <c r="P132" i="11"/>
  <c r="O132" i="11"/>
  <c r="N132" i="11"/>
  <c r="M132" i="11"/>
  <c r="L132" i="11"/>
  <c r="K132" i="11"/>
  <c r="J132" i="11"/>
  <c r="I132" i="11"/>
  <c r="G132" i="11"/>
  <c r="BF127" i="11"/>
  <c r="BE127" i="11"/>
  <c r="BD127" i="11"/>
  <c r="BC127" i="11"/>
  <c r="BB127" i="11"/>
  <c r="BA127" i="11"/>
  <c r="AZ127" i="11"/>
  <c r="AY127" i="11"/>
  <c r="AX127" i="11"/>
  <c r="AW127" i="11"/>
  <c r="AV127" i="11"/>
  <c r="AU127" i="11"/>
  <c r="AT127" i="11"/>
  <c r="AS127" i="11"/>
  <c r="AR127" i="11"/>
  <c r="AQ127" i="11"/>
  <c r="AP127" i="11"/>
  <c r="AO127" i="11"/>
  <c r="AN127" i="11"/>
  <c r="AM127" i="11"/>
  <c r="AL127" i="11"/>
  <c r="AK127" i="11"/>
  <c r="AJ127" i="11"/>
  <c r="AI127" i="11"/>
  <c r="AH127" i="11"/>
  <c r="AG127" i="11"/>
  <c r="AF127"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G127" i="11"/>
  <c r="BF120" i="11"/>
  <c r="BF119" i="11"/>
  <c r="BF118" i="11"/>
  <c r="BF117" i="11"/>
  <c r="BF116" i="11"/>
  <c r="BF115" i="11"/>
  <c r="BE120" i="11"/>
  <c r="BE119" i="11"/>
  <c r="BE118" i="11"/>
  <c r="BE117" i="11"/>
  <c r="BE116" i="11"/>
  <c r="BE115" i="11"/>
  <c r="BD120" i="11"/>
  <c r="BD119" i="11"/>
  <c r="BD118" i="11"/>
  <c r="BD117" i="11"/>
  <c r="BD116" i="11"/>
  <c r="BD115" i="11"/>
  <c r="BC120" i="11"/>
  <c r="BC119" i="11"/>
  <c r="BC118" i="11"/>
  <c r="BC117" i="11"/>
  <c r="BC116" i="11"/>
  <c r="BC115" i="11"/>
  <c r="BB120" i="11"/>
  <c r="BB119" i="11"/>
  <c r="BB118" i="11"/>
  <c r="BB117" i="11"/>
  <c r="BB116" i="11"/>
  <c r="BB115" i="11"/>
  <c r="BA120" i="11"/>
  <c r="BA119" i="11"/>
  <c r="BA118" i="11"/>
  <c r="BA117" i="11"/>
  <c r="BA116" i="11"/>
  <c r="BA115" i="11"/>
  <c r="AZ120" i="11"/>
  <c r="AZ119" i="11"/>
  <c r="AZ118" i="11"/>
  <c r="AZ117" i="11"/>
  <c r="AZ116" i="11"/>
  <c r="AZ115" i="11"/>
  <c r="AY120" i="11"/>
  <c r="AY119" i="11"/>
  <c r="AY118" i="11"/>
  <c r="AY117" i="11"/>
  <c r="AY116" i="11"/>
  <c r="AY115" i="11"/>
  <c r="AX120" i="11"/>
  <c r="AX119" i="11"/>
  <c r="AX118" i="11"/>
  <c r="AX117" i="11"/>
  <c r="AX116" i="11"/>
  <c r="AX115" i="11"/>
  <c r="AW120" i="11"/>
  <c r="AW119" i="11"/>
  <c r="AW118" i="11"/>
  <c r="AW117" i="11"/>
  <c r="AW116" i="11"/>
  <c r="AW115" i="11"/>
  <c r="AV120" i="11"/>
  <c r="AV119" i="11"/>
  <c r="AV118" i="11"/>
  <c r="AV117" i="11"/>
  <c r="AV116" i="11"/>
  <c r="AV115" i="11"/>
  <c r="AU120" i="11"/>
  <c r="AU119" i="11"/>
  <c r="AU118" i="11"/>
  <c r="AU117" i="11"/>
  <c r="AU116" i="11"/>
  <c r="AU115" i="11"/>
  <c r="AT120" i="11"/>
  <c r="AT119" i="11"/>
  <c r="AT118" i="11"/>
  <c r="AT117" i="11"/>
  <c r="AT116" i="11"/>
  <c r="AT115" i="11"/>
  <c r="AS120" i="11"/>
  <c r="AS119" i="11"/>
  <c r="AS118" i="11"/>
  <c r="AS117" i="11"/>
  <c r="AS116" i="11"/>
  <c r="AS115" i="11"/>
  <c r="AR120" i="11"/>
  <c r="AR119" i="11"/>
  <c r="AR118" i="11"/>
  <c r="AR117" i="11"/>
  <c r="AR116" i="11"/>
  <c r="AR115" i="11"/>
  <c r="AQ120" i="11"/>
  <c r="AQ119" i="11"/>
  <c r="AQ118" i="11"/>
  <c r="AQ117" i="11"/>
  <c r="AQ116" i="11"/>
  <c r="AQ115" i="11"/>
  <c r="AP120" i="11"/>
  <c r="AP119" i="11"/>
  <c r="AP118" i="11"/>
  <c r="AP117" i="11"/>
  <c r="AP116" i="11"/>
  <c r="AP115" i="11"/>
  <c r="AO120" i="11"/>
  <c r="AO119" i="11"/>
  <c r="AO118" i="11"/>
  <c r="AO117" i="11"/>
  <c r="AO116" i="11"/>
  <c r="AO115" i="11"/>
  <c r="AN120" i="11"/>
  <c r="AN119" i="11"/>
  <c r="AN118" i="11"/>
  <c r="AN117" i="11"/>
  <c r="AN116" i="11"/>
  <c r="AN115" i="11"/>
  <c r="AM120" i="11"/>
  <c r="AM119" i="11"/>
  <c r="AM118" i="11"/>
  <c r="AM117" i="11"/>
  <c r="AM116" i="11"/>
  <c r="AM115" i="11"/>
  <c r="AL120" i="11"/>
  <c r="AL119" i="11"/>
  <c r="AL118" i="11"/>
  <c r="AL117" i="11"/>
  <c r="AL116" i="11"/>
  <c r="AL115" i="11"/>
  <c r="AK120" i="11"/>
  <c r="AK119" i="11"/>
  <c r="AK118" i="11"/>
  <c r="AK117" i="11"/>
  <c r="AK116" i="11"/>
  <c r="AK115" i="11"/>
  <c r="AJ120" i="11"/>
  <c r="AJ119" i="11"/>
  <c r="AJ118" i="11"/>
  <c r="AJ117" i="11"/>
  <c r="AJ116" i="11"/>
  <c r="AJ115" i="11"/>
  <c r="AI120" i="11"/>
  <c r="AI119" i="11"/>
  <c r="AI118" i="11"/>
  <c r="AI117" i="11"/>
  <c r="AI116" i="11"/>
  <c r="AI115" i="11"/>
  <c r="AH120" i="11"/>
  <c r="AH119" i="11"/>
  <c r="AH118" i="11"/>
  <c r="AH117" i="11"/>
  <c r="AH116" i="11"/>
  <c r="AH115" i="11"/>
  <c r="AG120" i="11"/>
  <c r="AG119" i="11"/>
  <c r="AG118" i="11"/>
  <c r="AG117" i="11"/>
  <c r="AG116" i="11"/>
  <c r="AG115" i="11"/>
  <c r="AF120" i="11"/>
  <c r="AF119" i="11"/>
  <c r="AF118" i="11"/>
  <c r="AF117" i="11"/>
  <c r="AF116" i="11"/>
  <c r="AF115" i="11"/>
  <c r="AE120" i="11"/>
  <c r="AE119" i="11"/>
  <c r="AE118" i="11"/>
  <c r="AE117" i="11"/>
  <c r="AE116" i="11"/>
  <c r="AE115" i="11"/>
  <c r="AD120" i="11"/>
  <c r="AD119" i="11"/>
  <c r="AD118" i="11"/>
  <c r="AD117" i="11"/>
  <c r="AD116" i="11"/>
  <c r="AD115" i="11"/>
  <c r="AC120" i="11"/>
  <c r="AC119" i="11"/>
  <c r="AC118" i="11"/>
  <c r="AC117" i="11"/>
  <c r="AC116" i="11"/>
  <c r="AC115" i="11"/>
  <c r="AB120" i="11"/>
  <c r="AB119" i="11"/>
  <c r="AB118" i="11"/>
  <c r="AB117" i="11"/>
  <c r="AB116" i="11"/>
  <c r="AB115" i="11"/>
  <c r="AA120" i="11"/>
  <c r="AA119" i="11"/>
  <c r="AA118" i="11"/>
  <c r="AA117" i="11"/>
  <c r="AA116" i="11"/>
  <c r="AA115" i="11"/>
  <c r="Z120" i="11"/>
  <c r="Z119" i="11"/>
  <c r="Z118" i="11"/>
  <c r="Z117" i="11"/>
  <c r="Z116" i="11"/>
  <c r="Z115" i="11"/>
  <c r="Y120" i="11"/>
  <c r="Y119" i="11"/>
  <c r="Y118" i="11"/>
  <c r="Y117" i="11"/>
  <c r="Y116" i="11"/>
  <c r="Y115" i="11"/>
  <c r="X120" i="11"/>
  <c r="X119" i="11"/>
  <c r="X118" i="11"/>
  <c r="X117" i="11"/>
  <c r="X116" i="11"/>
  <c r="X115" i="11"/>
  <c r="W120" i="11"/>
  <c r="W119" i="11"/>
  <c r="W118" i="11"/>
  <c r="W117" i="11"/>
  <c r="W116" i="11"/>
  <c r="W115" i="11"/>
  <c r="V120" i="11"/>
  <c r="V119" i="11"/>
  <c r="V118" i="11"/>
  <c r="V117" i="11"/>
  <c r="V116" i="11"/>
  <c r="V115" i="11"/>
  <c r="U120" i="11"/>
  <c r="U119" i="11"/>
  <c r="U118" i="11"/>
  <c r="U117" i="11"/>
  <c r="U116" i="11"/>
  <c r="U115" i="11"/>
  <c r="T120" i="11"/>
  <c r="T119" i="11"/>
  <c r="T118" i="11"/>
  <c r="T117" i="11"/>
  <c r="T116" i="11"/>
  <c r="T115" i="11"/>
  <c r="S120" i="11"/>
  <c r="S119" i="11"/>
  <c r="S118" i="11"/>
  <c r="S117" i="11"/>
  <c r="S116" i="11"/>
  <c r="S115" i="11"/>
  <c r="R120" i="11"/>
  <c r="R119" i="11"/>
  <c r="R118" i="11"/>
  <c r="R117" i="11"/>
  <c r="R116" i="11"/>
  <c r="R115" i="11"/>
  <c r="Q120" i="11"/>
  <c r="Q119" i="11"/>
  <c r="Q118" i="11"/>
  <c r="Q117" i="11"/>
  <c r="Q116" i="11"/>
  <c r="Q115" i="11"/>
  <c r="P120" i="11"/>
  <c r="P119" i="11"/>
  <c r="P118" i="11"/>
  <c r="P117" i="11"/>
  <c r="P116" i="11"/>
  <c r="P115" i="11"/>
  <c r="O120" i="11"/>
  <c r="O119" i="11"/>
  <c r="O118" i="11"/>
  <c r="O117" i="11"/>
  <c r="O116" i="11"/>
  <c r="O115" i="11"/>
  <c r="N120" i="11"/>
  <c r="N119" i="11"/>
  <c r="N118" i="11"/>
  <c r="N117" i="11"/>
  <c r="N116" i="11"/>
  <c r="N115" i="11"/>
  <c r="M120" i="11"/>
  <c r="M119" i="11"/>
  <c r="M118" i="11"/>
  <c r="M117" i="11"/>
  <c r="M116" i="11"/>
  <c r="M115" i="11"/>
  <c r="L120" i="11" l="1"/>
  <c r="K120" i="11"/>
  <c r="L119" i="11"/>
  <c r="K119" i="11"/>
  <c r="L118" i="11"/>
  <c r="K118" i="11"/>
  <c r="L117" i="11"/>
  <c r="K117" i="11"/>
  <c r="L116" i="11"/>
  <c r="K116" i="11"/>
  <c r="L115" i="11"/>
  <c r="K115" i="11"/>
  <c r="J120" i="11"/>
  <c r="G120" i="11"/>
  <c r="I120" i="11"/>
  <c r="J119" i="11"/>
  <c r="I119" i="11"/>
  <c r="G119" i="11"/>
  <c r="J118" i="11"/>
  <c r="G118" i="11"/>
  <c r="I118" i="11"/>
  <c r="J117" i="11"/>
  <c r="I117" i="11"/>
  <c r="G117" i="11"/>
  <c r="J116" i="11"/>
  <c r="G116" i="11"/>
  <c r="I116" i="11"/>
  <c r="J115" i="11"/>
  <c r="I115" i="11"/>
  <c r="G115" i="11"/>
  <c r="BF83" i="11" l="1"/>
  <c r="BE83" i="11"/>
  <c r="BD83" i="11"/>
  <c r="BC83" i="11"/>
  <c r="BB83" i="11"/>
  <c r="BA83" i="11"/>
  <c r="AZ83" i="11"/>
  <c r="AY83" i="11"/>
  <c r="AX83" i="11"/>
  <c r="AW83" i="11"/>
  <c r="AV83" i="11"/>
  <c r="AU83" i="11"/>
  <c r="AT83" i="11"/>
  <c r="AS83" i="11"/>
  <c r="AR83" i="11"/>
  <c r="AQ83" i="11"/>
  <c r="AP83" i="11"/>
  <c r="AO83" i="11"/>
  <c r="AN83" i="11"/>
  <c r="AM83" i="11"/>
  <c r="AL83" i="11"/>
  <c r="AK83" i="11"/>
  <c r="AJ83" i="11"/>
  <c r="AI83" i="11"/>
  <c r="AH83" i="11"/>
  <c r="AG83" i="11"/>
  <c r="AF83" i="11"/>
  <c r="AE83" i="11"/>
  <c r="AD83" i="11"/>
  <c r="AC83" i="11"/>
  <c r="AB83" i="11"/>
  <c r="AA83" i="11"/>
  <c r="Z83" i="11"/>
  <c r="Y83" i="11"/>
  <c r="X83" i="11"/>
  <c r="W83" i="11"/>
  <c r="V83" i="11"/>
  <c r="U83" i="11"/>
  <c r="T83" i="11"/>
  <c r="S83" i="11"/>
  <c r="R83" i="11"/>
  <c r="Q83" i="11"/>
  <c r="P83" i="11"/>
  <c r="O83" i="11"/>
  <c r="N83" i="11"/>
  <c r="M83" i="11"/>
  <c r="L83" i="11"/>
  <c r="K83" i="11"/>
  <c r="J83" i="11"/>
  <c r="I83" i="11"/>
  <c r="G83" i="11"/>
  <c r="BF80" i="11"/>
  <c r="BE80" i="11"/>
  <c r="BD80" i="11"/>
  <c r="BC80" i="11"/>
  <c r="BB80" i="11"/>
  <c r="BA80" i="11"/>
  <c r="AZ80" i="11"/>
  <c r="AY80" i="11"/>
  <c r="AX80" i="11"/>
  <c r="AW80" i="11"/>
  <c r="AV80" i="11"/>
  <c r="AU80" i="11"/>
  <c r="AT80" i="11"/>
  <c r="AS80" i="11"/>
  <c r="AR80" i="11"/>
  <c r="AQ80" i="11"/>
  <c r="AP80" i="11"/>
  <c r="AO80" i="11"/>
  <c r="AN80" i="11"/>
  <c r="AM80" i="11"/>
  <c r="AL80" i="11"/>
  <c r="AK80" i="11"/>
  <c r="AJ80" i="11"/>
  <c r="AI80" i="11"/>
  <c r="AH80" i="11"/>
  <c r="AG80" i="11"/>
  <c r="AF80" i="11"/>
  <c r="AE80" i="11"/>
  <c r="AD80" i="11"/>
  <c r="AC80" i="11"/>
  <c r="AB80" i="11"/>
  <c r="AA80" i="11"/>
  <c r="Z80" i="11"/>
  <c r="Y80" i="11"/>
  <c r="X80" i="11"/>
  <c r="W80" i="11"/>
  <c r="V80" i="11"/>
  <c r="U80" i="11"/>
  <c r="T80" i="11"/>
  <c r="S80" i="11"/>
  <c r="R80" i="11"/>
  <c r="Q80" i="11"/>
  <c r="P80" i="11"/>
  <c r="O80" i="11"/>
  <c r="N80" i="11"/>
  <c r="M80" i="11"/>
  <c r="L80" i="11"/>
  <c r="K80" i="11"/>
  <c r="J80" i="11"/>
  <c r="I80" i="11"/>
  <c r="G80" i="11"/>
  <c r="BF91" i="11"/>
  <c r="BE91" i="11"/>
  <c r="BD91" i="11"/>
  <c r="BC91" i="11"/>
  <c r="BB91" i="11"/>
  <c r="BA91" i="11"/>
  <c r="AZ91" i="11"/>
  <c r="AY91" i="11"/>
  <c r="AX91" i="11"/>
  <c r="AW91" i="11"/>
  <c r="AV91" i="11"/>
  <c r="AU91" i="11"/>
  <c r="AT91" i="11"/>
  <c r="AS91" i="11"/>
  <c r="AR91" i="11"/>
  <c r="AQ91" i="11"/>
  <c r="AP91" i="11"/>
  <c r="AO91" i="11"/>
  <c r="AN91" i="11"/>
  <c r="AM91" i="11"/>
  <c r="AL91" i="11"/>
  <c r="AK91" i="11"/>
  <c r="AJ91" i="11"/>
  <c r="AI91" i="11"/>
  <c r="AH91" i="11"/>
  <c r="AG91" i="11"/>
  <c r="AF91" i="11"/>
  <c r="AE91" i="11"/>
  <c r="AD91" i="11"/>
  <c r="AC91" i="11"/>
  <c r="AB91" i="11"/>
  <c r="AA91" i="11"/>
  <c r="Z91" i="11"/>
  <c r="Y91" i="11"/>
  <c r="X91" i="11"/>
  <c r="W91" i="11"/>
  <c r="V91" i="11"/>
  <c r="U91" i="11"/>
  <c r="T91" i="11"/>
  <c r="S91" i="11"/>
  <c r="R91" i="11"/>
  <c r="Q91" i="11"/>
  <c r="P91" i="11"/>
  <c r="O91" i="11"/>
  <c r="N91" i="11"/>
  <c r="M91" i="11"/>
  <c r="L91" i="11"/>
  <c r="K91" i="11"/>
  <c r="J91" i="11"/>
  <c r="I91" i="11"/>
  <c r="G91" i="11"/>
  <c r="G65" i="11"/>
  <c r="BF62" i="11"/>
  <c r="BE62" i="11"/>
  <c r="BD62" i="11"/>
  <c r="BC62" i="11"/>
  <c r="BB62" i="11"/>
  <c r="BA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T62" i="11"/>
  <c r="S62" i="11"/>
  <c r="R62" i="11"/>
  <c r="Q62" i="11"/>
  <c r="P62" i="11"/>
  <c r="O62" i="11"/>
  <c r="N62" i="11"/>
  <c r="M62" i="11"/>
  <c r="L62" i="11"/>
  <c r="K62" i="11"/>
  <c r="J62" i="11"/>
  <c r="I62" i="11"/>
  <c r="G62" i="11"/>
  <c r="BF61" i="11"/>
  <c r="BE61" i="11"/>
  <c r="BD61" i="11"/>
  <c r="BC61" i="11"/>
  <c r="BB61" i="11"/>
  <c r="BA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T61" i="11"/>
  <c r="S61" i="11"/>
  <c r="R61" i="11"/>
  <c r="Q61" i="11"/>
  <c r="P61" i="11"/>
  <c r="O61" i="11"/>
  <c r="N61" i="11"/>
  <c r="M61" i="11"/>
  <c r="L61" i="11"/>
  <c r="K61" i="11"/>
  <c r="J61" i="11"/>
  <c r="I61" i="11"/>
  <c r="G61" i="11"/>
  <c r="BF60" i="11"/>
  <c r="BE60" i="11"/>
  <c r="BD60" i="11"/>
  <c r="BC60" i="11"/>
  <c r="BB60" i="11"/>
  <c r="BA60" i="11"/>
  <c r="AZ60" i="11"/>
  <c r="AY60" i="11"/>
  <c r="AX60"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R60" i="11"/>
  <c r="Q60" i="11"/>
  <c r="P60" i="11"/>
  <c r="O60" i="11"/>
  <c r="N60" i="11"/>
  <c r="M60" i="11"/>
  <c r="L60" i="11"/>
  <c r="K60" i="11"/>
  <c r="J60" i="11"/>
  <c r="I60" i="11"/>
  <c r="G60"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W47" i="11"/>
  <c r="X47" i="11"/>
  <c r="V47" i="11"/>
  <c r="U47" i="11"/>
  <c r="T47" i="11"/>
  <c r="S47" i="11"/>
  <c r="R47" i="11"/>
  <c r="Q47" i="11"/>
  <c r="P47" i="11"/>
  <c r="O47" i="11"/>
  <c r="N47" i="11"/>
  <c r="M47" i="11"/>
  <c r="L47" i="11"/>
  <c r="K47" i="11"/>
  <c r="BF46" i="11"/>
  <c r="BD46" i="11"/>
  <c r="BB46" i="11"/>
  <c r="AZ46" i="11"/>
  <c r="AX46" i="11"/>
  <c r="AV46" i="11"/>
  <c r="AT46" i="11"/>
  <c r="AR46" i="11"/>
  <c r="AP46" i="11"/>
  <c r="AN46" i="11"/>
  <c r="AL46" i="11"/>
  <c r="AJ46" i="11"/>
  <c r="AH46" i="11"/>
  <c r="AF46" i="11"/>
  <c r="AD46" i="11"/>
  <c r="AB46" i="11"/>
  <c r="Z46" i="11"/>
  <c r="X46" i="11"/>
  <c r="V46" i="11"/>
  <c r="T46" i="11"/>
  <c r="R46" i="11"/>
  <c r="P46" i="11"/>
  <c r="N46" i="11"/>
  <c r="L46" i="11"/>
  <c r="BE46" i="11"/>
  <c r="BC46" i="11"/>
  <c r="BA46" i="11"/>
  <c r="AY46" i="11"/>
  <c r="AW46" i="11"/>
  <c r="AU46" i="11"/>
  <c r="AS46" i="11"/>
  <c r="AQ46" i="11"/>
  <c r="AO46" i="11"/>
  <c r="AM46" i="11"/>
  <c r="AK46" i="11"/>
  <c r="AI46" i="11"/>
  <c r="AG46" i="11"/>
  <c r="AE46" i="11"/>
  <c r="AC46" i="11"/>
  <c r="AA46" i="11"/>
  <c r="Y46" i="11"/>
  <c r="W46" i="11"/>
  <c r="U46" i="11"/>
  <c r="S46" i="11"/>
  <c r="Q46" i="11"/>
  <c r="O46" i="11"/>
  <c r="M46" i="11"/>
  <c r="K46"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R45" i="11"/>
  <c r="P45" i="11"/>
  <c r="N45" i="11"/>
  <c r="L45" i="11"/>
  <c r="J45" i="11"/>
  <c r="S45" i="11"/>
  <c r="Q45" i="11"/>
  <c r="O45" i="11"/>
  <c r="M45" i="11"/>
  <c r="K45" i="11"/>
  <c r="K44" i="11"/>
  <c r="L44" i="11"/>
  <c r="J47" i="11"/>
  <c r="I47" i="11"/>
  <c r="I46" i="11"/>
  <c r="I45" i="11"/>
  <c r="G47" i="11"/>
  <c r="G45" i="11"/>
  <c r="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R44" i="11"/>
  <c r="Q44" i="11"/>
  <c r="P44" i="11"/>
  <c r="O44" i="11"/>
  <c r="N44" i="11"/>
  <c r="M44" i="11"/>
  <c r="J44" i="11"/>
  <c r="I44" i="11"/>
  <c r="J39" i="11"/>
  <c r="J38" i="11"/>
  <c r="U10" i="63" l="1"/>
  <c r="T10" i="63"/>
  <c r="S10" i="63"/>
  <c r="R10" i="63"/>
  <c r="Q10" i="59" l="1"/>
  <c r="P10" i="59"/>
  <c r="O10" i="59"/>
  <c r="N10" i="59"/>
  <c r="I10" i="73"/>
  <c r="H239" i="11" s="1"/>
  <c r="AQ10" i="55"/>
  <c r="H149" i="11" s="1"/>
  <c r="AP10" i="55"/>
  <c r="H148" i="11" s="1"/>
  <c r="BF10" i="54"/>
  <c r="H120" i="11" s="1"/>
  <c r="BE10" i="54"/>
  <c r="H119" i="11" s="1"/>
  <c r="BC10" i="54"/>
  <c r="H118" i="11" s="1"/>
  <c r="BB10" i="54"/>
  <c r="H117" i="11" s="1"/>
  <c r="AZ10" i="54"/>
  <c r="H116" i="11" s="1"/>
  <c r="AY10" i="54"/>
  <c r="H115" i="11" s="1"/>
  <c r="I10" i="55" l="1"/>
  <c r="H132" i="11" s="1"/>
  <c r="AR10" i="58" l="1"/>
  <c r="H234" i="11" s="1"/>
  <c r="AJ10" i="58"/>
  <c r="H229" i="11" s="1"/>
  <c r="AL10" i="72"/>
  <c r="H211" i="11" s="1"/>
  <c r="AF10" i="72"/>
  <c r="H208" i="11" s="1"/>
  <c r="G10" i="72"/>
  <c r="H195" i="11" s="1"/>
  <c r="U10" i="57"/>
  <c r="H190" i="11" s="1"/>
  <c r="T10" i="57"/>
  <c r="H189" i="11" s="1"/>
  <c r="AJ10" i="71"/>
  <c r="H180" i="11" s="1"/>
  <c r="AD10" i="71"/>
  <c r="H177" i="11" s="1"/>
  <c r="Q10" i="56"/>
  <c r="H160" i="11" s="1"/>
  <c r="P10" i="56"/>
  <c r="H159" i="11" s="1"/>
  <c r="BR10" i="54"/>
  <c r="H127" i="11" s="1"/>
  <c r="N10" i="49"/>
  <c r="H44" i="11" s="1"/>
  <c r="AP10" i="70"/>
  <c r="H83" i="11" s="1"/>
  <c r="AJ10" i="70"/>
  <c r="H80" i="11" s="1"/>
  <c r="H91" i="11"/>
  <c r="R10" i="52"/>
  <c r="H61" i="11" s="1"/>
  <c r="Q10" i="52"/>
  <c r="H60" i="11" s="1"/>
  <c r="P21" i="63" l="1"/>
  <c r="P20" i="63"/>
  <c r="P19" i="63"/>
  <c r="P18" i="63"/>
  <c r="P17" i="63"/>
  <c r="P16" i="63"/>
  <c r="P15" i="63"/>
  <c r="P14" i="63"/>
  <c r="L36" i="59"/>
  <c r="L35" i="59"/>
  <c r="L34" i="59"/>
  <c r="L33" i="59"/>
  <c r="L32" i="59"/>
  <c r="L31" i="59"/>
  <c r="L30" i="59"/>
  <c r="L29" i="59"/>
  <c r="L28" i="59"/>
  <c r="L27" i="59"/>
  <c r="L26" i="59"/>
  <c r="L25" i="59"/>
  <c r="L24" i="59"/>
  <c r="L23" i="59"/>
  <c r="L22" i="59"/>
  <c r="L21" i="59"/>
  <c r="L20" i="59"/>
  <c r="L19" i="59"/>
  <c r="L18" i="59"/>
  <c r="L17" i="59"/>
  <c r="L16" i="59"/>
  <c r="L15" i="59"/>
  <c r="L14" i="59"/>
  <c r="L13" i="59"/>
  <c r="L36" i="61"/>
  <c r="L35" i="61"/>
  <c r="L34" i="61"/>
  <c r="L33" i="61"/>
  <c r="L32" i="61"/>
  <c r="L31" i="61"/>
  <c r="L30" i="61"/>
  <c r="L29" i="61"/>
  <c r="L28" i="61"/>
  <c r="L27" i="61"/>
  <c r="L26" i="61"/>
  <c r="L25" i="61"/>
  <c r="L24" i="61"/>
  <c r="L23" i="61"/>
  <c r="L22" i="61"/>
  <c r="L21" i="61"/>
  <c r="L20" i="61"/>
  <c r="L19" i="61"/>
  <c r="L18" i="61"/>
  <c r="L17" i="61"/>
  <c r="L16" i="61"/>
  <c r="L15" i="61"/>
  <c r="L14" i="61"/>
  <c r="L13" i="61"/>
  <c r="AZ182" i="11" l="1"/>
  <c r="V183" i="11"/>
  <c r="U183" i="11"/>
  <c r="P183" i="11"/>
  <c r="O183" i="11"/>
  <c r="N183" i="11"/>
  <c r="M183" i="11"/>
  <c r="L183" i="11"/>
  <c r="K183" i="11"/>
  <c r="P182" i="11"/>
  <c r="O182" i="11"/>
  <c r="N182" i="11"/>
  <c r="M182" i="11"/>
  <c r="L182" i="11"/>
  <c r="K182" i="11"/>
  <c r="E10" i="57"/>
  <c r="D10" i="57"/>
  <c r="H182" i="11" s="1"/>
  <c r="J205" i="11"/>
  <c r="I205" i="11"/>
  <c r="G205" i="11"/>
  <c r="BF204" i="11"/>
  <c r="BE204" i="11"/>
  <c r="BD204" i="11"/>
  <c r="BC204" i="11"/>
  <c r="BB204" i="11"/>
  <c r="BA204" i="11"/>
  <c r="AZ204" i="11"/>
  <c r="AY204" i="11"/>
  <c r="AX204" i="11"/>
  <c r="AW204" i="11"/>
  <c r="AV204" i="11"/>
  <c r="AU204" i="11"/>
  <c r="AT204" i="11"/>
  <c r="AS204" i="11"/>
  <c r="AR204" i="11"/>
  <c r="AQ204" i="11"/>
  <c r="AP204" i="11"/>
  <c r="AO204" i="11"/>
  <c r="AN204" i="11"/>
  <c r="AM204" i="11"/>
  <c r="AL204" i="11"/>
  <c r="AK204" i="11"/>
  <c r="AJ204" i="11"/>
  <c r="AI204" i="11"/>
  <c r="AH204" i="11"/>
  <c r="AG204" i="11"/>
  <c r="AF204" i="11"/>
  <c r="AE204" i="11"/>
  <c r="AD204" i="11"/>
  <c r="AC204" i="11"/>
  <c r="AB204" i="11"/>
  <c r="AA204" i="11"/>
  <c r="Z204" i="11"/>
  <c r="Y204" i="11"/>
  <c r="X204" i="11"/>
  <c r="W204" i="11"/>
  <c r="V204" i="11"/>
  <c r="U204" i="11"/>
  <c r="T204" i="11"/>
  <c r="S204" i="11"/>
  <c r="R204" i="11"/>
  <c r="Q204" i="11"/>
  <c r="P204" i="11"/>
  <c r="O204" i="11"/>
  <c r="N204" i="11"/>
  <c r="M204" i="11"/>
  <c r="L204" i="11"/>
  <c r="K204" i="11"/>
  <c r="J204" i="11"/>
  <c r="I204" i="11"/>
  <c r="G204" i="11"/>
  <c r="BF203" i="11"/>
  <c r="BE203" i="11"/>
  <c r="BD203" i="11"/>
  <c r="BC203" i="11"/>
  <c r="BB203" i="11"/>
  <c r="BA203" i="11"/>
  <c r="AZ203" i="11"/>
  <c r="AY203" i="11"/>
  <c r="AX203" i="11"/>
  <c r="AW203" i="11"/>
  <c r="AV203" i="11"/>
  <c r="AU203" i="11"/>
  <c r="AT203" i="11"/>
  <c r="AS203" i="11"/>
  <c r="AR203" i="11"/>
  <c r="AQ203" i="11"/>
  <c r="AP203" i="11"/>
  <c r="AO203" i="11"/>
  <c r="AN203" i="11"/>
  <c r="AM203" i="11"/>
  <c r="AL203" i="11"/>
  <c r="AK203" i="11"/>
  <c r="AJ203" i="11"/>
  <c r="AI203" i="11"/>
  <c r="AH203" i="11"/>
  <c r="AG203" i="11"/>
  <c r="AF203" i="11"/>
  <c r="AE203" i="11"/>
  <c r="AD203" i="11"/>
  <c r="AC203" i="11"/>
  <c r="AB203" i="11"/>
  <c r="AA203" i="11"/>
  <c r="Z203" i="11"/>
  <c r="Y203" i="11"/>
  <c r="X203" i="11"/>
  <c r="W203" i="11"/>
  <c r="V203" i="11"/>
  <c r="U203" i="11"/>
  <c r="T203" i="11"/>
  <c r="S203" i="11"/>
  <c r="R203" i="11"/>
  <c r="Q203" i="11"/>
  <c r="P203" i="11"/>
  <c r="O203" i="11"/>
  <c r="N203" i="11"/>
  <c r="M203" i="11"/>
  <c r="L203" i="11"/>
  <c r="K203" i="11"/>
  <c r="J203" i="11"/>
  <c r="I203" i="11"/>
  <c r="G203" i="11"/>
  <c r="BF202" i="11"/>
  <c r="BE202" i="11"/>
  <c r="BD202" i="11"/>
  <c r="BC202" i="11"/>
  <c r="BB202" i="11"/>
  <c r="BA202" i="11"/>
  <c r="AZ202" i="11"/>
  <c r="AY202" i="11"/>
  <c r="AX202" i="11"/>
  <c r="AW202" i="11"/>
  <c r="AV202" i="11"/>
  <c r="AU202" i="11"/>
  <c r="AT202" i="11"/>
  <c r="AS202" i="11"/>
  <c r="AR202" i="11"/>
  <c r="AQ202" i="11"/>
  <c r="AP202" i="11"/>
  <c r="AO202" i="11"/>
  <c r="AN202" i="11"/>
  <c r="AM202" i="11"/>
  <c r="AL202" i="11"/>
  <c r="AK202" i="11"/>
  <c r="AJ202" i="11"/>
  <c r="AI202" i="11"/>
  <c r="AH202" i="11"/>
  <c r="AG202" i="11"/>
  <c r="AF202" i="11"/>
  <c r="AE202" i="11"/>
  <c r="AD202" i="11"/>
  <c r="AC202" i="11"/>
  <c r="AB202" i="11"/>
  <c r="AA202" i="11"/>
  <c r="Z202" i="11"/>
  <c r="Y202" i="11"/>
  <c r="X202" i="11"/>
  <c r="W202" i="11"/>
  <c r="V202" i="11"/>
  <c r="U202" i="11"/>
  <c r="T202" i="11"/>
  <c r="S202" i="11"/>
  <c r="R202" i="11"/>
  <c r="Q202" i="11"/>
  <c r="P202" i="11"/>
  <c r="O202" i="11"/>
  <c r="N202" i="11"/>
  <c r="M202" i="11"/>
  <c r="L202" i="11"/>
  <c r="K202" i="11"/>
  <c r="J202" i="11"/>
  <c r="I202" i="11"/>
  <c r="G202" i="11"/>
  <c r="BF207" i="11"/>
  <c r="BE207" i="11"/>
  <c r="BD207" i="11"/>
  <c r="BC207" i="11"/>
  <c r="BB207" i="11"/>
  <c r="BA207" i="11"/>
  <c r="AZ207" i="11"/>
  <c r="AY207" i="11"/>
  <c r="AX207" i="11"/>
  <c r="AW207" i="11"/>
  <c r="AV207" i="11"/>
  <c r="AU207" i="11"/>
  <c r="AT207" i="11"/>
  <c r="AS207" i="11"/>
  <c r="AR207" i="11"/>
  <c r="AQ207" i="11"/>
  <c r="AP207" i="11"/>
  <c r="AO207" i="11"/>
  <c r="AN207" i="11"/>
  <c r="AM207" i="11"/>
  <c r="AL207" i="11"/>
  <c r="AK207" i="11"/>
  <c r="AJ207" i="11"/>
  <c r="AI207" i="11"/>
  <c r="AH207" i="11"/>
  <c r="AG207" i="11"/>
  <c r="AF207" i="11"/>
  <c r="AE207" i="11"/>
  <c r="AD207" i="11"/>
  <c r="AC207" i="11"/>
  <c r="AB207" i="11"/>
  <c r="AA207" i="11"/>
  <c r="Z207" i="11"/>
  <c r="Y207" i="11"/>
  <c r="X207" i="11"/>
  <c r="W207" i="11"/>
  <c r="V207" i="11"/>
  <c r="U207" i="11"/>
  <c r="T207" i="11"/>
  <c r="S207" i="11"/>
  <c r="R207" i="11"/>
  <c r="Q207" i="11"/>
  <c r="P207" i="11"/>
  <c r="O207" i="11"/>
  <c r="N207" i="11"/>
  <c r="M207" i="11"/>
  <c r="L207" i="11"/>
  <c r="K207" i="11"/>
  <c r="J207" i="11"/>
  <c r="I207" i="11"/>
  <c r="G207" i="11"/>
  <c r="BF206" i="11"/>
  <c r="BE206" i="11"/>
  <c r="BD206" i="11"/>
  <c r="BC206" i="11"/>
  <c r="BB206" i="11"/>
  <c r="BA206" i="11"/>
  <c r="AZ206" i="11"/>
  <c r="AY206" i="11"/>
  <c r="AX206" i="11"/>
  <c r="AW206" i="11"/>
  <c r="AV206" i="11"/>
  <c r="AU206" i="11"/>
  <c r="AT206" i="11"/>
  <c r="AS206" i="11"/>
  <c r="AR206" i="11"/>
  <c r="AQ206" i="11"/>
  <c r="AP206" i="11"/>
  <c r="AO206" i="11"/>
  <c r="AN206" i="11"/>
  <c r="AM206" i="11"/>
  <c r="AL206" i="11"/>
  <c r="AK206" i="11"/>
  <c r="AJ206" i="11"/>
  <c r="AI206" i="11"/>
  <c r="AH206" i="11"/>
  <c r="AG206" i="11"/>
  <c r="AF206" i="11"/>
  <c r="AE206" i="11"/>
  <c r="AD206" i="11"/>
  <c r="AC206" i="11"/>
  <c r="AB206" i="11"/>
  <c r="AA206" i="11"/>
  <c r="Z206" i="11"/>
  <c r="Y206" i="11"/>
  <c r="X206" i="11"/>
  <c r="W206" i="11"/>
  <c r="V206" i="11"/>
  <c r="U206" i="11"/>
  <c r="T206" i="11"/>
  <c r="S206" i="11"/>
  <c r="R206" i="11"/>
  <c r="Q206" i="11"/>
  <c r="P206" i="11"/>
  <c r="O206" i="11"/>
  <c r="N206" i="11"/>
  <c r="M206" i="11"/>
  <c r="L206" i="11"/>
  <c r="K206" i="11"/>
  <c r="J206" i="11"/>
  <c r="I206" i="11"/>
  <c r="G206" i="11"/>
  <c r="BF210" i="11"/>
  <c r="BE210" i="11"/>
  <c r="BD210" i="11"/>
  <c r="BC210" i="11"/>
  <c r="BB210" i="11"/>
  <c r="BA210" i="11"/>
  <c r="AZ210" i="11"/>
  <c r="AY210" i="11"/>
  <c r="AX210" i="11"/>
  <c r="AW210" i="11"/>
  <c r="AV210" i="11"/>
  <c r="AU210" i="11"/>
  <c r="AT210" i="11"/>
  <c r="AS210" i="11"/>
  <c r="AR210" i="11"/>
  <c r="AQ210" i="11"/>
  <c r="AP210" i="11"/>
  <c r="AO210" i="11"/>
  <c r="AN210" i="11"/>
  <c r="AM210" i="11"/>
  <c r="AL210" i="11"/>
  <c r="AK210" i="11"/>
  <c r="AJ210" i="11"/>
  <c r="AI210" i="11"/>
  <c r="AH210" i="11"/>
  <c r="AG210" i="11"/>
  <c r="AF210" i="11"/>
  <c r="AE210" i="11"/>
  <c r="AD210" i="11"/>
  <c r="AC210" i="11"/>
  <c r="AB210" i="11"/>
  <c r="AA210" i="11"/>
  <c r="Z210" i="11"/>
  <c r="Y210" i="11"/>
  <c r="X210" i="11"/>
  <c r="W210" i="11"/>
  <c r="V210" i="11"/>
  <c r="U210" i="11"/>
  <c r="T210" i="11"/>
  <c r="S210" i="11"/>
  <c r="R210" i="11"/>
  <c r="Q210" i="11"/>
  <c r="P210" i="11"/>
  <c r="O210" i="11"/>
  <c r="N210" i="11"/>
  <c r="M210" i="11"/>
  <c r="L210" i="11"/>
  <c r="K210" i="11"/>
  <c r="J210" i="11"/>
  <c r="I210" i="11"/>
  <c r="G210" i="11"/>
  <c r="BF209" i="11"/>
  <c r="BE209" i="11"/>
  <c r="BD209" i="11"/>
  <c r="BC209" i="11"/>
  <c r="BB209" i="11"/>
  <c r="BA209" i="11"/>
  <c r="AZ209" i="11"/>
  <c r="AY209" i="11"/>
  <c r="AX209" i="11"/>
  <c r="AW209" i="11"/>
  <c r="AV209" i="11"/>
  <c r="AU209" i="11"/>
  <c r="AT209" i="11"/>
  <c r="AS209" i="11"/>
  <c r="AR209" i="11"/>
  <c r="AQ209" i="11"/>
  <c r="AP209" i="11"/>
  <c r="AO209" i="11"/>
  <c r="AN209" i="11"/>
  <c r="AM209" i="11"/>
  <c r="AL209" i="11"/>
  <c r="AK209" i="11"/>
  <c r="AJ209" i="11"/>
  <c r="AI209" i="11"/>
  <c r="AH209" i="11"/>
  <c r="AG209" i="11"/>
  <c r="AF209" i="11"/>
  <c r="AE209" i="11"/>
  <c r="AD209" i="11"/>
  <c r="AC209" i="11"/>
  <c r="AB209" i="11"/>
  <c r="AA209" i="11"/>
  <c r="Z209" i="11"/>
  <c r="Y209" i="11"/>
  <c r="X209" i="11"/>
  <c r="W209" i="11"/>
  <c r="V209" i="11"/>
  <c r="U209" i="11"/>
  <c r="T209" i="11"/>
  <c r="S209" i="11"/>
  <c r="R209" i="11"/>
  <c r="Q209" i="11"/>
  <c r="P209" i="11"/>
  <c r="O209" i="11"/>
  <c r="N209" i="11"/>
  <c r="M209" i="11"/>
  <c r="L209" i="11"/>
  <c r="K209" i="11"/>
  <c r="J209" i="11"/>
  <c r="I209" i="11"/>
  <c r="G209" i="11"/>
  <c r="BF201" i="11"/>
  <c r="BE201" i="11"/>
  <c r="BD201" i="11"/>
  <c r="BC201" i="11"/>
  <c r="BB201" i="11"/>
  <c r="BA201" i="11"/>
  <c r="AZ201" i="11"/>
  <c r="AY201" i="11"/>
  <c r="AX201" i="11"/>
  <c r="AW201" i="11"/>
  <c r="AV201" i="11"/>
  <c r="AU201" i="11"/>
  <c r="AT201" i="11"/>
  <c r="AS201" i="11"/>
  <c r="AR201" i="11"/>
  <c r="AQ201" i="11"/>
  <c r="AP201" i="11"/>
  <c r="AO201" i="11"/>
  <c r="AN201" i="11"/>
  <c r="AM201" i="11"/>
  <c r="AL201" i="11"/>
  <c r="AK201" i="11"/>
  <c r="AJ201" i="11"/>
  <c r="AI201" i="11"/>
  <c r="AH201" i="11"/>
  <c r="AG201" i="11"/>
  <c r="AF201" i="11"/>
  <c r="AE201" i="11"/>
  <c r="AD201" i="11"/>
  <c r="AC201" i="11"/>
  <c r="AB201" i="11"/>
  <c r="AA201" i="11"/>
  <c r="Z201" i="11"/>
  <c r="Y201" i="11"/>
  <c r="X201" i="11"/>
  <c r="W201" i="11"/>
  <c r="V201" i="11"/>
  <c r="U201" i="11"/>
  <c r="T201" i="11"/>
  <c r="S201" i="11"/>
  <c r="R201" i="11"/>
  <c r="Q201" i="11"/>
  <c r="P201" i="11"/>
  <c r="O201" i="11"/>
  <c r="N201" i="11"/>
  <c r="M201" i="11"/>
  <c r="L201" i="11"/>
  <c r="K201" i="11"/>
  <c r="J201" i="11"/>
  <c r="I201" i="11"/>
  <c r="G201" i="11"/>
  <c r="BF200" i="11"/>
  <c r="BE200" i="11"/>
  <c r="BD200" i="11"/>
  <c r="BC200" i="11"/>
  <c r="BB200" i="11"/>
  <c r="BA200" i="11"/>
  <c r="AZ200" i="11"/>
  <c r="AY200" i="11"/>
  <c r="AX200" i="11"/>
  <c r="AW200" i="11"/>
  <c r="AV200" i="11"/>
  <c r="AU200" i="11"/>
  <c r="AT200" i="11"/>
  <c r="AS200" i="11"/>
  <c r="AR200" i="11"/>
  <c r="AQ200" i="11"/>
  <c r="AP200" i="11"/>
  <c r="AO200" i="11"/>
  <c r="AN200" i="11"/>
  <c r="AM200" i="11"/>
  <c r="AL200" i="11"/>
  <c r="AK200" i="11"/>
  <c r="AJ200" i="11"/>
  <c r="AI200" i="11"/>
  <c r="AH200" i="11"/>
  <c r="AG200" i="11"/>
  <c r="AF200" i="11"/>
  <c r="AE200" i="11"/>
  <c r="AD200" i="11"/>
  <c r="AC200" i="11"/>
  <c r="AB200" i="11"/>
  <c r="AA200" i="11"/>
  <c r="Z200" i="11"/>
  <c r="Y200" i="11"/>
  <c r="X200" i="11"/>
  <c r="W200" i="11"/>
  <c r="V200" i="11"/>
  <c r="U200" i="11"/>
  <c r="T200" i="11"/>
  <c r="S200" i="11"/>
  <c r="R200" i="11"/>
  <c r="Q200" i="11"/>
  <c r="P200" i="11"/>
  <c r="O200" i="11"/>
  <c r="N200" i="11"/>
  <c r="M200" i="11"/>
  <c r="L200" i="11"/>
  <c r="K200" i="11"/>
  <c r="J200" i="11"/>
  <c r="I200" i="11"/>
  <c r="G200" i="11"/>
  <c r="BF199" i="11"/>
  <c r="BE199" i="11"/>
  <c r="BD199" i="11"/>
  <c r="BC199" i="11"/>
  <c r="BB199" i="11"/>
  <c r="BA199" i="11"/>
  <c r="AZ199" i="11"/>
  <c r="AY199" i="11"/>
  <c r="AX199" i="11"/>
  <c r="AW199" i="11"/>
  <c r="AV199" i="11"/>
  <c r="AU199" i="11"/>
  <c r="AT199" i="11"/>
  <c r="AS199" i="11"/>
  <c r="AR199" i="11"/>
  <c r="AQ199" i="11"/>
  <c r="AP199" i="11"/>
  <c r="AO199" i="11"/>
  <c r="AN199" i="11"/>
  <c r="AM199" i="11"/>
  <c r="AL199" i="11"/>
  <c r="AK199" i="11"/>
  <c r="AJ199" i="11"/>
  <c r="AI199" i="11"/>
  <c r="AH199" i="11"/>
  <c r="AG199" i="11"/>
  <c r="AF199" i="11"/>
  <c r="AE199" i="11"/>
  <c r="AD199" i="11"/>
  <c r="AC199" i="11"/>
  <c r="AB199" i="11"/>
  <c r="AA199" i="11"/>
  <c r="Z199" i="11"/>
  <c r="Y199" i="11"/>
  <c r="X199" i="11"/>
  <c r="W199" i="11"/>
  <c r="V199" i="11"/>
  <c r="U199" i="11"/>
  <c r="T199" i="11"/>
  <c r="S199" i="11"/>
  <c r="R199" i="11"/>
  <c r="Q199" i="11"/>
  <c r="P199" i="11"/>
  <c r="O199" i="11"/>
  <c r="N199" i="11"/>
  <c r="M199" i="11"/>
  <c r="L199" i="11"/>
  <c r="K199" i="11"/>
  <c r="J199" i="11"/>
  <c r="I199" i="11"/>
  <c r="G199" i="11"/>
  <c r="BF198" i="11"/>
  <c r="BE198" i="11"/>
  <c r="BD198" i="11"/>
  <c r="BC198" i="11"/>
  <c r="BB198" i="11"/>
  <c r="BA198" i="11"/>
  <c r="AZ198" i="11"/>
  <c r="AY198" i="11"/>
  <c r="AX198" i="11"/>
  <c r="AW198" i="11"/>
  <c r="AV198" i="11"/>
  <c r="AU198" i="11"/>
  <c r="AT198" i="11"/>
  <c r="AS198" i="11"/>
  <c r="AR198" i="11"/>
  <c r="AQ198" i="11"/>
  <c r="AP198" i="11"/>
  <c r="AO198" i="11"/>
  <c r="AN198" i="11"/>
  <c r="AM198" i="11"/>
  <c r="AL198" i="11"/>
  <c r="AK198" i="11"/>
  <c r="AJ198" i="11"/>
  <c r="AI198" i="11"/>
  <c r="AH198" i="11"/>
  <c r="AG198" i="11"/>
  <c r="AF198" i="11"/>
  <c r="AE198" i="11"/>
  <c r="AD198" i="11"/>
  <c r="AC198" i="11"/>
  <c r="AB198" i="11"/>
  <c r="AA198" i="11"/>
  <c r="Z198" i="11"/>
  <c r="Y198" i="11"/>
  <c r="X198" i="11"/>
  <c r="W198" i="11"/>
  <c r="V198" i="11"/>
  <c r="U198" i="11"/>
  <c r="T198" i="11"/>
  <c r="S198" i="11"/>
  <c r="R198" i="11"/>
  <c r="Q198" i="11"/>
  <c r="P198" i="11"/>
  <c r="O198" i="11"/>
  <c r="N198" i="11"/>
  <c r="M198" i="11"/>
  <c r="L198" i="11"/>
  <c r="K198" i="11"/>
  <c r="J198" i="11"/>
  <c r="I198" i="11"/>
  <c r="G198" i="11"/>
  <c r="BF197" i="11"/>
  <c r="BE197" i="11"/>
  <c r="BD197" i="11"/>
  <c r="BC197" i="11"/>
  <c r="BB197" i="11"/>
  <c r="BA197" i="11"/>
  <c r="AZ197" i="11"/>
  <c r="AY197" i="11"/>
  <c r="AX197" i="11"/>
  <c r="AW197" i="11"/>
  <c r="AV197" i="11"/>
  <c r="AU197" i="11"/>
  <c r="AT197" i="11"/>
  <c r="AS197" i="11"/>
  <c r="AR197" i="11"/>
  <c r="AQ197" i="11"/>
  <c r="AP197" i="11"/>
  <c r="AO197" i="11"/>
  <c r="AN197" i="11"/>
  <c r="AM197" i="11"/>
  <c r="AL197" i="11"/>
  <c r="AK197" i="11"/>
  <c r="AJ197" i="11"/>
  <c r="AI197" i="11"/>
  <c r="AH197" i="11"/>
  <c r="AG197" i="11"/>
  <c r="AF197" i="11"/>
  <c r="AE197" i="11"/>
  <c r="AD197" i="11"/>
  <c r="AC197" i="11"/>
  <c r="AB197" i="11"/>
  <c r="AA197" i="11"/>
  <c r="Z197" i="11"/>
  <c r="Y197" i="11"/>
  <c r="X197" i="11"/>
  <c r="W197" i="11"/>
  <c r="V197" i="11"/>
  <c r="U197" i="11"/>
  <c r="T197" i="11"/>
  <c r="S197" i="11"/>
  <c r="R197" i="11"/>
  <c r="Q197" i="11"/>
  <c r="P197" i="11"/>
  <c r="O197" i="11"/>
  <c r="N197" i="11"/>
  <c r="M197" i="11"/>
  <c r="L197" i="11"/>
  <c r="K197" i="11"/>
  <c r="J197" i="11"/>
  <c r="I197" i="11"/>
  <c r="G197" i="11"/>
  <c r="BF196" i="11"/>
  <c r="BE196" i="11"/>
  <c r="BD196" i="11"/>
  <c r="BC196" i="11"/>
  <c r="BB196" i="11"/>
  <c r="BA196" i="11"/>
  <c r="AZ196" i="11"/>
  <c r="AY196" i="11"/>
  <c r="AX196" i="11"/>
  <c r="AW196" i="11"/>
  <c r="AV196" i="11"/>
  <c r="AU196" i="11"/>
  <c r="AT196" i="11"/>
  <c r="AS196" i="11"/>
  <c r="AR196" i="11"/>
  <c r="AQ196" i="11"/>
  <c r="AP196" i="11"/>
  <c r="AO196" i="11"/>
  <c r="AN196" i="11"/>
  <c r="AM196" i="11"/>
  <c r="AL196" i="11"/>
  <c r="AK196" i="11"/>
  <c r="AJ196" i="11"/>
  <c r="AI196" i="11"/>
  <c r="AH196" i="11"/>
  <c r="AG196" i="11"/>
  <c r="AF196" i="11"/>
  <c r="AE196" i="11"/>
  <c r="AD196" i="11"/>
  <c r="AC196" i="11"/>
  <c r="AB196" i="11"/>
  <c r="AA196" i="11"/>
  <c r="Z196" i="11"/>
  <c r="Y196" i="11"/>
  <c r="X196" i="11"/>
  <c r="W196" i="11"/>
  <c r="V196" i="11"/>
  <c r="U196" i="11"/>
  <c r="T196" i="11"/>
  <c r="S196" i="11"/>
  <c r="R196" i="11"/>
  <c r="Q196" i="11"/>
  <c r="P196" i="11"/>
  <c r="O196" i="11"/>
  <c r="N196" i="11"/>
  <c r="M196" i="11"/>
  <c r="L196" i="11"/>
  <c r="K196" i="11"/>
  <c r="J196" i="11"/>
  <c r="I196" i="11"/>
  <c r="G196" i="11"/>
  <c r="BF194" i="11"/>
  <c r="BE194" i="11"/>
  <c r="BD194" i="11"/>
  <c r="BC194" i="11"/>
  <c r="BB194" i="11"/>
  <c r="BA194" i="11"/>
  <c r="AZ194" i="11"/>
  <c r="AY194" i="11"/>
  <c r="AX194" i="11"/>
  <c r="AW194" i="11"/>
  <c r="AV194" i="11"/>
  <c r="AU194" i="11"/>
  <c r="AT194" i="11"/>
  <c r="AS194" i="11"/>
  <c r="AR194" i="11"/>
  <c r="AQ194" i="11"/>
  <c r="AP194" i="11"/>
  <c r="AO194" i="11"/>
  <c r="AN194" i="11"/>
  <c r="AM194" i="11"/>
  <c r="AL194" i="11"/>
  <c r="AK194" i="11"/>
  <c r="AJ194" i="11"/>
  <c r="AI194" i="11"/>
  <c r="AH194" i="11"/>
  <c r="AG194" i="11"/>
  <c r="AF194" i="11"/>
  <c r="AE194" i="11"/>
  <c r="AD194" i="11"/>
  <c r="AC194" i="11"/>
  <c r="AB194" i="11"/>
  <c r="AA194" i="11"/>
  <c r="Z194" i="11"/>
  <c r="Y194" i="11"/>
  <c r="X194" i="11"/>
  <c r="W194" i="11"/>
  <c r="V194" i="11"/>
  <c r="U194" i="11"/>
  <c r="T194" i="11"/>
  <c r="S194" i="11"/>
  <c r="R194" i="11"/>
  <c r="Q194" i="11"/>
  <c r="P194" i="11"/>
  <c r="O194" i="11"/>
  <c r="N194" i="11"/>
  <c r="M194" i="11"/>
  <c r="L194" i="11"/>
  <c r="K194" i="11"/>
  <c r="J194" i="11"/>
  <c r="I194" i="11"/>
  <c r="G194" i="11"/>
  <c r="BF193" i="11"/>
  <c r="BE193" i="11"/>
  <c r="BD193" i="11"/>
  <c r="BC193" i="11"/>
  <c r="BB193" i="11"/>
  <c r="BA193" i="11"/>
  <c r="AZ193" i="11"/>
  <c r="AY193" i="11"/>
  <c r="AX193" i="11"/>
  <c r="AW193" i="11"/>
  <c r="AV193" i="11"/>
  <c r="AU193" i="11"/>
  <c r="AT193" i="11"/>
  <c r="AS193" i="11"/>
  <c r="AR193" i="11"/>
  <c r="AQ193" i="11"/>
  <c r="AP193" i="11"/>
  <c r="AO193" i="11"/>
  <c r="AN193" i="11"/>
  <c r="AM193" i="11"/>
  <c r="AL193" i="11"/>
  <c r="AK193" i="11"/>
  <c r="AJ193" i="11"/>
  <c r="AI193" i="11"/>
  <c r="AH193" i="11"/>
  <c r="AG193" i="11"/>
  <c r="AF193" i="11"/>
  <c r="AE193" i="11"/>
  <c r="AD193" i="11"/>
  <c r="AC193" i="11"/>
  <c r="AB193" i="11"/>
  <c r="AA193" i="11"/>
  <c r="Z193" i="11"/>
  <c r="Y193" i="11"/>
  <c r="X193" i="11"/>
  <c r="W193" i="11"/>
  <c r="V193" i="11"/>
  <c r="U193" i="11"/>
  <c r="T193" i="11"/>
  <c r="S193" i="11"/>
  <c r="R193" i="11"/>
  <c r="Q193" i="11"/>
  <c r="P193" i="11"/>
  <c r="O193" i="11"/>
  <c r="N193" i="11"/>
  <c r="M193" i="11"/>
  <c r="L193" i="11"/>
  <c r="K193" i="11"/>
  <c r="J193" i="11"/>
  <c r="I193" i="11"/>
  <c r="G193" i="11"/>
  <c r="BF186" i="11"/>
  <c r="BE186" i="11"/>
  <c r="BD186" i="11"/>
  <c r="BC186" i="11"/>
  <c r="BB186" i="11"/>
  <c r="BA186" i="11"/>
  <c r="AZ186" i="11"/>
  <c r="AY186" i="11"/>
  <c r="AX186" i="11"/>
  <c r="AW186" i="11"/>
  <c r="AV186" i="11"/>
  <c r="AU186" i="11"/>
  <c r="AT186" i="11"/>
  <c r="AS186" i="11"/>
  <c r="AR186" i="11"/>
  <c r="AQ186" i="11"/>
  <c r="AP186" i="11"/>
  <c r="AO186" i="11"/>
  <c r="AN186" i="11"/>
  <c r="AM186" i="11"/>
  <c r="AL186" i="11"/>
  <c r="AK186" i="11"/>
  <c r="AJ186" i="11"/>
  <c r="AI186" i="11"/>
  <c r="AH186" i="11"/>
  <c r="AG186" i="11"/>
  <c r="AF186" i="11"/>
  <c r="AE186" i="11"/>
  <c r="AD186" i="11"/>
  <c r="AC186" i="11"/>
  <c r="AB186" i="11"/>
  <c r="AA186" i="11"/>
  <c r="Z186" i="11"/>
  <c r="Y186" i="11"/>
  <c r="X186" i="11"/>
  <c r="W186" i="11"/>
  <c r="V186" i="11"/>
  <c r="U186" i="11"/>
  <c r="T186" i="11"/>
  <c r="S186" i="11"/>
  <c r="R186" i="11"/>
  <c r="Q186" i="11"/>
  <c r="P186" i="11"/>
  <c r="O186" i="11"/>
  <c r="N186" i="11"/>
  <c r="M186" i="11"/>
  <c r="L186" i="11"/>
  <c r="K186" i="11"/>
  <c r="J186" i="11"/>
  <c r="I186" i="11"/>
  <c r="G186" i="11"/>
  <c r="BF185" i="11"/>
  <c r="BE185" i="11"/>
  <c r="BD185" i="11"/>
  <c r="BC185" i="11"/>
  <c r="BB185" i="11"/>
  <c r="BA185" i="11"/>
  <c r="AZ185" i="11"/>
  <c r="AY185" i="11"/>
  <c r="AX185" i="11"/>
  <c r="AW185" i="11"/>
  <c r="AV185" i="11"/>
  <c r="AU185" i="11"/>
  <c r="AT185" i="11"/>
  <c r="AS185" i="11"/>
  <c r="AR185" i="11"/>
  <c r="AQ185" i="11"/>
  <c r="AP185" i="11"/>
  <c r="AO185" i="11"/>
  <c r="AN185" i="11"/>
  <c r="AM185" i="11"/>
  <c r="AL185" i="11"/>
  <c r="AK185" i="11"/>
  <c r="AJ185" i="11"/>
  <c r="AI185" i="11"/>
  <c r="AH185" i="11"/>
  <c r="AG185" i="11"/>
  <c r="AF185" i="11"/>
  <c r="AE185" i="11"/>
  <c r="AD185" i="11"/>
  <c r="AC185" i="11"/>
  <c r="AB185" i="11"/>
  <c r="AA185" i="11"/>
  <c r="Z185" i="11"/>
  <c r="Y185" i="11"/>
  <c r="X185" i="11"/>
  <c r="W185" i="11"/>
  <c r="V185" i="11"/>
  <c r="U185" i="11"/>
  <c r="T185" i="11"/>
  <c r="S185" i="11"/>
  <c r="R185" i="11"/>
  <c r="Q185" i="11"/>
  <c r="P185" i="11"/>
  <c r="O185" i="11"/>
  <c r="N185" i="11"/>
  <c r="M185" i="11"/>
  <c r="L185" i="11"/>
  <c r="K185" i="11"/>
  <c r="J185" i="11"/>
  <c r="I185" i="11"/>
  <c r="G185" i="11"/>
  <c r="J184" i="11"/>
  <c r="I184" i="11"/>
  <c r="G184" i="11"/>
  <c r="BF188" i="11"/>
  <c r="BE188" i="11"/>
  <c r="BD188" i="11"/>
  <c r="BC188" i="11"/>
  <c r="BB188" i="11"/>
  <c r="BA188" i="11"/>
  <c r="AZ188" i="11"/>
  <c r="AY188" i="11"/>
  <c r="AX188" i="11"/>
  <c r="AW188" i="11"/>
  <c r="AV188" i="11"/>
  <c r="AU188" i="11"/>
  <c r="AT188" i="11"/>
  <c r="AS188" i="11"/>
  <c r="AR188" i="11"/>
  <c r="AQ188" i="11"/>
  <c r="AP188" i="11"/>
  <c r="AO188" i="11"/>
  <c r="AN188" i="11"/>
  <c r="AM188" i="11"/>
  <c r="AL188" i="11"/>
  <c r="AK188" i="11"/>
  <c r="AJ188" i="11"/>
  <c r="AI188" i="11"/>
  <c r="AH188" i="11"/>
  <c r="AG188" i="11"/>
  <c r="AF188" i="11"/>
  <c r="AE188" i="11"/>
  <c r="AD188" i="11"/>
  <c r="AC188" i="11"/>
  <c r="AB188" i="11"/>
  <c r="AA188" i="11"/>
  <c r="Z188" i="11"/>
  <c r="Y188" i="11"/>
  <c r="X188" i="11"/>
  <c r="W188" i="11"/>
  <c r="V188" i="11"/>
  <c r="U188" i="11"/>
  <c r="T188" i="11"/>
  <c r="S188" i="11"/>
  <c r="R188" i="11"/>
  <c r="Q188" i="11"/>
  <c r="P188" i="11"/>
  <c r="O188" i="11"/>
  <c r="N188" i="11"/>
  <c r="M188" i="11"/>
  <c r="L188" i="11"/>
  <c r="K188" i="11"/>
  <c r="J188" i="11"/>
  <c r="I188" i="11"/>
  <c r="G188" i="11"/>
  <c r="BF187" i="11"/>
  <c r="BE187" i="11"/>
  <c r="BD187" i="11"/>
  <c r="BC187" i="11"/>
  <c r="BB187" i="11"/>
  <c r="BA187" i="11"/>
  <c r="AZ187" i="11"/>
  <c r="AY187" i="11"/>
  <c r="AX187" i="11"/>
  <c r="AW187" i="11"/>
  <c r="AV187" i="11"/>
  <c r="AU187" i="11"/>
  <c r="AT187" i="11"/>
  <c r="AS187" i="11"/>
  <c r="AR187" i="11"/>
  <c r="AQ187" i="11"/>
  <c r="AP187" i="11"/>
  <c r="AO187" i="11"/>
  <c r="AN187" i="11"/>
  <c r="AM187" i="11"/>
  <c r="AL187" i="11"/>
  <c r="AK187" i="11"/>
  <c r="AJ187" i="11"/>
  <c r="AI187" i="11"/>
  <c r="AH187" i="11"/>
  <c r="AG187" i="11"/>
  <c r="AF187" i="11"/>
  <c r="AE187" i="11"/>
  <c r="AD187" i="11"/>
  <c r="AC187" i="11"/>
  <c r="AB187" i="11"/>
  <c r="AA187" i="11"/>
  <c r="Z187" i="11"/>
  <c r="Y187" i="11"/>
  <c r="X187" i="11"/>
  <c r="W187" i="11"/>
  <c r="V187" i="11"/>
  <c r="U187" i="11"/>
  <c r="T187" i="11"/>
  <c r="S187" i="11"/>
  <c r="R187" i="11"/>
  <c r="Q187" i="11"/>
  <c r="P187" i="11"/>
  <c r="O187" i="11"/>
  <c r="N187" i="11"/>
  <c r="M187" i="11"/>
  <c r="L187" i="11"/>
  <c r="K187" i="11"/>
  <c r="J187" i="11"/>
  <c r="I187" i="11"/>
  <c r="G187" i="11"/>
  <c r="BF183" i="11"/>
  <c r="BE183" i="11"/>
  <c r="BD183" i="11"/>
  <c r="BC183" i="11"/>
  <c r="BB183" i="11"/>
  <c r="BA183" i="11"/>
  <c r="AZ183" i="11"/>
  <c r="AY183" i="11"/>
  <c r="AX183" i="11"/>
  <c r="AW183" i="11"/>
  <c r="AV183" i="11"/>
  <c r="AU183" i="11"/>
  <c r="AT183" i="11"/>
  <c r="AS183" i="11"/>
  <c r="AR183" i="11"/>
  <c r="AQ183" i="11"/>
  <c r="AP183" i="11"/>
  <c r="AO183" i="11"/>
  <c r="AN183" i="11"/>
  <c r="AM183" i="11"/>
  <c r="AL183" i="11"/>
  <c r="AK183" i="11"/>
  <c r="AJ183" i="11"/>
  <c r="AI183" i="11"/>
  <c r="AH183" i="11"/>
  <c r="AG183" i="11"/>
  <c r="AF183" i="11"/>
  <c r="AE183" i="11"/>
  <c r="AD183" i="11"/>
  <c r="AC183" i="11"/>
  <c r="AB183" i="11"/>
  <c r="AA183" i="11"/>
  <c r="Z183" i="11"/>
  <c r="Y183" i="11"/>
  <c r="X183" i="11"/>
  <c r="W183" i="11"/>
  <c r="T183" i="11"/>
  <c r="S183" i="11"/>
  <c r="R183" i="11"/>
  <c r="Q183" i="11"/>
  <c r="J183" i="11"/>
  <c r="I183" i="11"/>
  <c r="H183" i="11"/>
  <c r="G183" i="11"/>
  <c r="BF182" i="11"/>
  <c r="BE182" i="11"/>
  <c r="BD182" i="11"/>
  <c r="BC182" i="11"/>
  <c r="BB182" i="11"/>
  <c r="BA182" i="11"/>
  <c r="AY182" i="11"/>
  <c r="AX182" i="11"/>
  <c r="AW182" i="11"/>
  <c r="AV182" i="11"/>
  <c r="AU182" i="11"/>
  <c r="AT182" i="11"/>
  <c r="AS182" i="11"/>
  <c r="AR182" i="11"/>
  <c r="AQ182" i="11"/>
  <c r="AP182" i="11"/>
  <c r="AO182" i="11"/>
  <c r="AN182" i="11"/>
  <c r="AM182" i="11"/>
  <c r="AL182" i="11"/>
  <c r="AK182" i="11"/>
  <c r="AJ182" i="11"/>
  <c r="AI182" i="11"/>
  <c r="AH182" i="11"/>
  <c r="AG182" i="11"/>
  <c r="AF182" i="11"/>
  <c r="AE182" i="11"/>
  <c r="AD182" i="11"/>
  <c r="AC182" i="11"/>
  <c r="AB182" i="11"/>
  <c r="AA182" i="11"/>
  <c r="Z182" i="11"/>
  <c r="Y182" i="11"/>
  <c r="X182" i="11"/>
  <c r="W182" i="11"/>
  <c r="V182" i="11"/>
  <c r="U182" i="11"/>
  <c r="T182" i="11"/>
  <c r="S182" i="11"/>
  <c r="R182" i="11"/>
  <c r="Q182" i="11"/>
  <c r="J182" i="11"/>
  <c r="I182" i="11"/>
  <c r="G182" i="11"/>
  <c r="J10" i="58" l="1"/>
  <c r="H217" i="11" s="1"/>
  <c r="I10" i="58"/>
  <c r="H216" i="11" s="1"/>
  <c r="K10" i="75" l="1"/>
  <c r="J10" i="75"/>
  <c r="E10" i="75"/>
  <c r="D10" i="75"/>
  <c r="I10" i="74"/>
  <c r="H10" i="74"/>
  <c r="E10" i="74"/>
  <c r="D10" i="74"/>
  <c r="AA10" i="73"/>
  <c r="Z10" i="73"/>
  <c r="Q10" i="73"/>
  <c r="O10" i="73"/>
  <c r="N10" i="73"/>
  <c r="L10" i="73"/>
  <c r="G10" i="73" l="1"/>
  <c r="F10" i="73"/>
  <c r="D10" i="73"/>
  <c r="AM10" i="58"/>
  <c r="AN10" i="58"/>
  <c r="AO10" i="58"/>
  <c r="AP10" i="58"/>
  <c r="Z10" i="72"/>
  <c r="H205" i="11" s="1"/>
  <c r="Y10" i="72"/>
  <c r="H204" i="11" s="1"/>
  <c r="X10" i="72"/>
  <c r="H203" i="11" s="1"/>
  <c r="V10" i="72"/>
  <c r="H202" i="11" s="1"/>
  <c r="AD10" i="72"/>
  <c r="H207" i="11" s="1"/>
  <c r="AC10" i="72"/>
  <c r="H206" i="11" s="1"/>
  <c r="AJ10" i="72"/>
  <c r="H210" i="11" s="1"/>
  <c r="AI10" i="72"/>
  <c r="H209" i="11" s="1"/>
  <c r="S10" i="72"/>
  <c r="H201" i="11" s="1"/>
  <c r="Q10" i="72"/>
  <c r="H200" i="11" s="1"/>
  <c r="P10" i="72"/>
  <c r="H199" i="11" s="1"/>
  <c r="M10" i="72"/>
  <c r="H198" i="11" s="1"/>
  <c r="K10" i="72"/>
  <c r="H197" i="11" s="1"/>
  <c r="J10" i="72"/>
  <c r="H196" i="11" s="1"/>
  <c r="E10" i="72"/>
  <c r="H194" i="11" s="1"/>
  <c r="D10" i="72"/>
  <c r="H193" i="11" s="1"/>
  <c r="W10" i="57"/>
  <c r="H191" i="11" s="1"/>
  <c r="X10" i="71"/>
  <c r="W10" i="71"/>
  <c r="V10" i="71"/>
  <c r="T10" i="71"/>
  <c r="AB10" i="71"/>
  <c r="AA10" i="71"/>
  <c r="AH10" i="71"/>
  <c r="AG10" i="71"/>
  <c r="Q10" i="71"/>
  <c r="O10" i="71"/>
  <c r="N10" i="71"/>
  <c r="K10" i="71"/>
  <c r="I10" i="71"/>
  <c r="H10" i="71"/>
  <c r="E10" i="71"/>
  <c r="D10" i="71"/>
  <c r="J10" i="54" l="1"/>
  <c r="AD10" i="70"/>
  <c r="AC10" i="70"/>
  <c r="AB10" i="70"/>
  <c r="Z10" i="70"/>
  <c r="AH10" i="70"/>
  <c r="AG10" i="70"/>
  <c r="AN10" i="70"/>
  <c r="AM10" i="70"/>
  <c r="U10" i="70"/>
  <c r="S10" i="70"/>
  <c r="R10" i="70"/>
  <c r="M10" i="70"/>
  <c r="K10" i="70"/>
  <c r="J10" i="70"/>
  <c r="E10" i="70"/>
  <c r="D10" i="70"/>
  <c r="M10" i="56"/>
  <c r="N10" i="52" l="1"/>
  <c r="M10" i="52"/>
  <c r="J10" i="52"/>
  <c r="X48" i="55" l="1"/>
  <c r="Z48" i="55" s="1"/>
  <c r="AE49" i="55" l="1"/>
  <c r="AE48" i="55"/>
  <c r="Z49" i="55"/>
  <c r="L48" i="55"/>
  <c r="N49" i="55" s="1"/>
  <c r="N48" i="55" l="1"/>
  <c r="S49" i="55"/>
  <c r="S48" i="55"/>
  <c r="O10" i="63" l="1"/>
  <c r="N10" i="63"/>
  <c r="M10" i="63"/>
  <c r="L10" i="63"/>
  <c r="AA10" i="63"/>
  <c r="Z10" i="63"/>
  <c r="E10" i="63"/>
  <c r="D10" i="63"/>
  <c r="I10" i="63"/>
  <c r="H10" i="63"/>
  <c r="AA10" i="61"/>
  <c r="Z10" i="61"/>
  <c r="Q10" i="61"/>
  <c r="P10" i="61"/>
  <c r="O10" i="61"/>
  <c r="N10" i="61"/>
  <c r="K10" i="61"/>
  <c r="J10" i="61"/>
  <c r="I10" i="61"/>
  <c r="H10" i="61"/>
  <c r="W10" i="61"/>
  <c r="V10" i="61"/>
  <c r="E10" i="61"/>
  <c r="D10" i="61"/>
  <c r="AA10" i="59"/>
  <c r="Z10" i="59"/>
  <c r="K10" i="59"/>
  <c r="J10" i="59"/>
  <c r="I10" i="59"/>
  <c r="H10" i="59"/>
  <c r="W10" i="59"/>
  <c r="V10" i="59"/>
  <c r="E10" i="59"/>
  <c r="D10" i="59"/>
  <c r="AH10" i="58"/>
  <c r="AG10" i="58"/>
  <c r="T10" i="58"/>
  <c r="S10" i="58"/>
  <c r="R10" i="58"/>
  <c r="Q10" i="58"/>
  <c r="Z10" i="58"/>
  <c r="Y10" i="58"/>
  <c r="AD10" i="58"/>
  <c r="AC10" i="58"/>
  <c r="K10" i="57"/>
  <c r="H186" i="11" s="1"/>
  <c r="J10" i="57"/>
  <c r="H185" i="11" s="1"/>
  <c r="H10" i="57"/>
  <c r="H184" i="11" s="1"/>
  <c r="Q10" i="57"/>
  <c r="H188" i="11" s="1"/>
  <c r="P10" i="57"/>
  <c r="H187" i="11" s="1"/>
  <c r="S10" i="56"/>
  <c r="H161" i="11" s="1"/>
  <c r="E10" i="56"/>
  <c r="D10" i="56"/>
  <c r="AM10" i="55"/>
  <c r="AL10" i="55"/>
  <c r="H147" i="11" s="1"/>
  <c r="AK10" i="55"/>
  <c r="AJ10" i="55"/>
  <c r="AG10" i="55"/>
  <c r="AE10" i="55"/>
  <c r="AC10" i="55"/>
  <c r="AA10" i="55"/>
  <c r="Z10" i="55"/>
  <c r="X10" i="55"/>
  <c r="U10" i="55"/>
  <c r="S10" i="55"/>
  <c r="Q10" i="55"/>
  <c r="O10" i="55"/>
  <c r="N10" i="55"/>
  <c r="L10" i="55"/>
  <c r="G10" i="55"/>
  <c r="F10" i="55"/>
  <c r="D10" i="55"/>
  <c r="AV10" i="54"/>
  <c r="AU10" i="54"/>
  <c r="AS10" i="54"/>
  <c r="AR10" i="54"/>
  <c r="AP10" i="54"/>
  <c r="AO10" i="54"/>
  <c r="BP10" i="54"/>
  <c r="BO10" i="54"/>
  <c r="BM10" i="54"/>
  <c r="BL10" i="54"/>
  <c r="BJ10" i="54"/>
  <c r="BI10" i="54"/>
  <c r="AJ10" i="54"/>
  <c r="AI10" i="54"/>
  <c r="AH10" i="54"/>
  <c r="AG10" i="54"/>
  <c r="AD10" i="54"/>
  <c r="AC10" i="54"/>
  <c r="AB10" i="54"/>
  <c r="AA10" i="54"/>
  <c r="T10" i="52"/>
  <c r="H62" i="11" s="1"/>
  <c r="D10" i="52"/>
  <c r="Q10" i="51"/>
  <c r="G10" i="51"/>
  <c r="N10" i="51"/>
  <c r="K10" i="51"/>
  <c r="J10" i="51"/>
  <c r="D10" i="51"/>
  <c r="Q10" i="49"/>
  <c r="H45" i="11" s="1"/>
  <c r="R10" i="49"/>
  <c r="T10" i="49"/>
  <c r="H47" i="11" s="1"/>
  <c r="L10" i="49"/>
  <c r="K10" i="49"/>
  <c r="H10" i="49"/>
  <c r="G10" i="49"/>
  <c r="E10" i="49"/>
  <c r="D10" i="49"/>
  <c r="P36" i="63" l="1"/>
  <c r="P35" i="63"/>
  <c r="P34" i="63"/>
  <c r="P33" i="63"/>
  <c r="P32" i="63"/>
  <c r="P31" i="63"/>
  <c r="P30" i="63"/>
  <c r="P29" i="63"/>
  <c r="P28" i="63"/>
  <c r="P27" i="63"/>
  <c r="P26" i="63"/>
  <c r="P25" i="63"/>
  <c r="P24" i="63"/>
  <c r="P23" i="63"/>
  <c r="P22" i="63"/>
  <c r="P13" i="63"/>
  <c r="I173" i="11" l="1"/>
  <c r="K173" i="11"/>
  <c r="M173" i="11"/>
  <c r="O173" i="11"/>
  <c r="Q173" i="11"/>
  <c r="S173" i="11"/>
  <c r="U173" i="11"/>
  <c r="W173" i="11"/>
  <c r="Y173" i="11"/>
  <c r="AA173" i="11"/>
  <c r="AC173" i="11"/>
  <c r="AE173" i="11"/>
  <c r="AG173" i="11"/>
  <c r="AI173" i="11"/>
  <c r="AK173" i="11"/>
  <c r="AM173" i="11"/>
  <c r="AO173" i="11"/>
  <c r="AQ173" i="11"/>
  <c r="AS173" i="11"/>
  <c r="AU173" i="11"/>
  <c r="AW173" i="11"/>
  <c r="AY173" i="11"/>
  <c r="BA173" i="11"/>
  <c r="BC173" i="11"/>
  <c r="BE173" i="11"/>
  <c r="BE172" i="11"/>
  <c r="BC172" i="11"/>
  <c r="BA172" i="11"/>
  <c r="AY172" i="11"/>
  <c r="AW172" i="11"/>
  <c r="AU172" i="11"/>
  <c r="AS172" i="11"/>
  <c r="AQ172" i="11"/>
  <c r="AO172" i="11"/>
  <c r="AM172" i="11"/>
  <c r="AK172" i="11"/>
  <c r="AI172" i="11"/>
  <c r="AG172" i="11"/>
  <c r="AE172" i="11"/>
  <c r="AC172" i="11"/>
  <c r="AA172" i="11"/>
  <c r="Y172" i="11"/>
  <c r="W172" i="11"/>
  <c r="U172" i="11"/>
  <c r="S172" i="11"/>
  <c r="Q172" i="11"/>
  <c r="O172" i="11"/>
  <c r="M172" i="11"/>
  <c r="K172" i="11"/>
  <c r="I172" i="11"/>
  <c r="I76" i="11"/>
  <c r="K76" i="11"/>
  <c r="M76" i="11"/>
  <c r="O76" i="11"/>
  <c r="Q76" i="11"/>
  <c r="S76" i="11"/>
  <c r="U76" i="11"/>
  <c r="W76" i="11"/>
  <c r="Y76" i="11"/>
  <c r="AA76" i="11"/>
  <c r="AC76" i="11"/>
  <c r="AE76" i="11"/>
  <c r="AG76" i="11"/>
  <c r="AI76" i="11"/>
  <c r="AK76" i="11"/>
  <c r="AM76" i="11"/>
  <c r="AO76" i="11"/>
  <c r="AQ76" i="11"/>
  <c r="AS76" i="11"/>
  <c r="AU76" i="11"/>
  <c r="AW76" i="11"/>
  <c r="AY76" i="11"/>
  <c r="BA76" i="11"/>
  <c r="BC76" i="11"/>
  <c r="BE76" i="11"/>
  <c r="BE75" i="11"/>
  <c r="BC75" i="11"/>
  <c r="BA75" i="11"/>
  <c r="AY75" i="11"/>
  <c r="AW75" i="11"/>
  <c r="AU75" i="11"/>
  <c r="AS75" i="11"/>
  <c r="AQ75" i="11"/>
  <c r="AO75" i="11"/>
  <c r="AM75" i="11"/>
  <c r="AK75" i="11"/>
  <c r="AI75" i="11"/>
  <c r="AG75" i="11"/>
  <c r="AE75" i="11"/>
  <c r="AC75" i="11"/>
  <c r="AA75" i="11"/>
  <c r="Y75" i="11"/>
  <c r="W75" i="11"/>
  <c r="U75" i="11"/>
  <c r="S75" i="11"/>
  <c r="Q75" i="11"/>
  <c r="O75" i="11"/>
  <c r="M75" i="11"/>
  <c r="K75" i="11"/>
  <c r="I75" i="11"/>
  <c r="BF156" i="11" l="1"/>
  <c r="BE156" i="11"/>
  <c r="BD156" i="11"/>
  <c r="BC156" i="11"/>
  <c r="BB156" i="11"/>
  <c r="BA156" i="11"/>
  <c r="AZ156" i="11"/>
  <c r="AY156" i="11"/>
  <c r="AX156" i="11"/>
  <c r="AW156" i="11"/>
  <c r="AV156" i="11"/>
  <c r="AU156" i="11"/>
  <c r="AT156" i="11"/>
  <c r="AS156" i="11"/>
  <c r="AR156" i="11"/>
  <c r="AQ156" i="11"/>
  <c r="AP156" i="11"/>
  <c r="AO156" i="11"/>
  <c r="AN156" i="11"/>
  <c r="AM156" i="11"/>
  <c r="AL156" i="11"/>
  <c r="AK156" i="11"/>
  <c r="AJ156" i="11"/>
  <c r="AI156" i="11"/>
  <c r="AH156" i="11"/>
  <c r="AG156" i="11"/>
  <c r="AF156" i="11"/>
  <c r="AE156" i="11"/>
  <c r="AD156" i="11"/>
  <c r="AC156" i="11"/>
  <c r="AB156" i="11"/>
  <c r="AA156" i="11"/>
  <c r="Z156" i="11"/>
  <c r="Y156" i="11"/>
  <c r="X156" i="11"/>
  <c r="W156" i="11"/>
  <c r="V156" i="11"/>
  <c r="U156" i="11"/>
  <c r="T156" i="11"/>
  <c r="S156" i="11"/>
  <c r="R156" i="11"/>
  <c r="Q156" i="11"/>
  <c r="P156" i="11"/>
  <c r="O156" i="11"/>
  <c r="N156" i="11"/>
  <c r="M156" i="11"/>
  <c r="L156" i="11"/>
  <c r="K156" i="11"/>
  <c r="BF155" i="11"/>
  <c r="BE155" i="11"/>
  <c r="BD155" i="11"/>
  <c r="BC155" i="11"/>
  <c r="BB155" i="11"/>
  <c r="BA155" i="11"/>
  <c r="AZ155" i="11"/>
  <c r="AY155" i="11"/>
  <c r="AX155" i="11"/>
  <c r="AW155" i="11"/>
  <c r="AV155" i="11"/>
  <c r="AU155" i="11"/>
  <c r="AT155" i="11"/>
  <c r="AS155" i="11"/>
  <c r="AR155" i="11"/>
  <c r="AQ155" i="11"/>
  <c r="AP155" i="11"/>
  <c r="AO155" i="11"/>
  <c r="AN155" i="11"/>
  <c r="AM155" i="11"/>
  <c r="AL155" i="11"/>
  <c r="AK155" i="11"/>
  <c r="AJ155" i="11"/>
  <c r="AI155" i="11"/>
  <c r="AH155" i="11"/>
  <c r="AG155" i="11"/>
  <c r="AF155" i="11"/>
  <c r="AE155" i="11"/>
  <c r="AD155" i="11"/>
  <c r="AC155" i="11"/>
  <c r="AB155" i="11"/>
  <c r="AA155" i="11"/>
  <c r="Z155" i="11"/>
  <c r="Y155" i="11"/>
  <c r="X155" i="11"/>
  <c r="W155" i="11"/>
  <c r="V155" i="11"/>
  <c r="U155" i="11"/>
  <c r="T155" i="11"/>
  <c r="S155" i="11"/>
  <c r="R155" i="11"/>
  <c r="Q155" i="11"/>
  <c r="P155" i="11"/>
  <c r="O155" i="11"/>
  <c r="N155" i="11"/>
  <c r="M155" i="11"/>
  <c r="L155" i="11"/>
  <c r="K155" i="11"/>
  <c r="J156" i="11"/>
  <c r="G156" i="11"/>
  <c r="I156" i="11"/>
  <c r="J155" i="11"/>
  <c r="I155" i="11"/>
  <c r="G155" i="11"/>
  <c r="H156" i="11"/>
  <c r="H155" i="11"/>
  <c r="BF293" i="11"/>
  <c r="BE293" i="11"/>
  <c r="BD293" i="11"/>
  <c r="BC293" i="11"/>
  <c r="BB293" i="11"/>
  <c r="BA293" i="11"/>
  <c r="AZ293" i="11"/>
  <c r="AY293" i="11"/>
  <c r="AX293" i="11"/>
  <c r="AW293" i="11"/>
  <c r="AV293" i="11"/>
  <c r="AU293" i="11"/>
  <c r="AT293" i="11"/>
  <c r="AS293" i="11"/>
  <c r="AR293" i="11"/>
  <c r="AQ293" i="11"/>
  <c r="AP293" i="11"/>
  <c r="AO293" i="11"/>
  <c r="AN293" i="11"/>
  <c r="AM293" i="11"/>
  <c r="AL293" i="11"/>
  <c r="AK293" i="11"/>
  <c r="AJ293" i="11"/>
  <c r="AI293" i="11"/>
  <c r="AH293" i="11"/>
  <c r="AG293" i="11"/>
  <c r="AF293" i="11"/>
  <c r="AE293" i="11"/>
  <c r="AD293" i="11"/>
  <c r="AC293" i="11"/>
  <c r="AB293" i="11"/>
  <c r="AA293" i="11"/>
  <c r="Z293" i="11"/>
  <c r="Y293" i="11"/>
  <c r="X293" i="11"/>
  <c r="W293" i="11"/>
  <c r="V293" i="11"/>
  <c r="U293" i="11"/>
  <c r="T293" i="11"/>
  <c r="S293" i="11"/>
  <c r="R293" i="11"/>
  <c r="Q293" i="11"/>
  <c r="P293" i="11"/>
  <c r="O293" i="11"/>
  <c r="N293" i="11"/>
  <c r="M293" i="11"/>
  <c r="L293" i="11"/>
  <c r="K293" i="11"/>
  <c r="BF292" i="11"/>
  <c r="BE292" i="11"/>
  <c r="BD292" i="11"/>
  <c r="BC292" i="11"/>
  <c r="BB292" i="11"/>
  <c r="BA292" i="11"/>
  <c r="AZ292" i="11"/>
  <c r="AY292" i="11"/>
  <c r="AX292" i="11"/>
  <c r="AW292" i="11"/>
  <c r="AV292" i="11"/>
  <c r="AU292" i="11"/>
  <c r="AT292" i="11"/>
  <c r="AS292" i="11"/>
  <c r="AR292" i="11"/>
  <c r="AQ292" i="11"/>
  <c r="AP292" i="11"/>
  <c r="AO292" i="11"/>
  <c r="AN292" i="11"/>
  <c r="AM292" i="11"/>
  <c r="AL292" i="11"/>
  <c r="AK292" i="11"/>
  <c r="AJ292" i="11"/>
  <c r="AI292" i="11"/>
  <c r="AH292" i="11"/>
  <c r="AG292" i="11"/>
  <c r="AF292" i="11"/>
  <c r="AE292" i="11"/>
  <c r="AD292" i="11"/>
  <c r="AC292" i="11"/>
  <c r="AB292" i="11"/>
  <c r="AA292" i="11"/>
  <c r="Z292" i="11"/>
  <c r="Y292" i="11"/>
  <c r="X292" i="11"/>
  <c r="W292" i="11"/>
  <c r="V292" i="11"/>
  <c r="U292" i="11"/>
  <c r="T292" i="11"/>
  <c r="S292" i="11"/>
  <c r="R292" i="11"/>
  <c r="Q292" i="11"/>
  <c r="P292" i="11"/>
  <c r="O292" i="11"/>
  <c r="N292" i="11"/>
  <c r="M292" i="11"/>
  <c r="L292" i="11"/>
  <c r="K292" i="11"/>
  <c r="I293" i="11"/>
  <c r="I292" i="11"/>
  <c r="J293" i="11"/>
  <c r="G293" i="11"/>
  <c r="J292" i="11"/>
  <c r="G292" i="11"/>
  <c r="H293" i="11"/>
  <c r="H292" i="11"/>
  <c r="BF303" i="11"/>
  <c r="BE303" i="11"/>
  <c r="BD303" i="11"/>
  <c r="BC303" i="11"/>
  <c r="BB303" i="11"/>
  <c r="BA303" i="11"/>
  <c r="AZ303" i="11"/>
  <c r="AY303" i="11"/>
  <c r="AX303" i="11"/>
  <c r="AW303" i="11"/>
  <c r="AV303" i="11"/>
  <c r="AU303" i="11"/>
  <c r="AT303" i="11"/>
  <c r="AS303" i="11"/>
  <c r="AR303" i="11"/>
  <c r="AQ303" i="11"/>
  <c r="AP303" i="11"/>
  <c r="AO303" i="11"/>
  <c r="AN303" i="11"/>
  <c r="AM303" i="11"/>
  <c r="AL303" i="11"/>
  <c r="AK303" i="11"/>
  <c r="AJ303" i="11"/>
  <c r="AI303" i="11"/>
  <c r="AH303" i="11"/>
  <c r="AG303" i="11"/>
  <c r="AF303" i="11"/>
  <c r="AE303" i="11"/>
  <c r="AD303" i="11"/>
  <c r="AC303" i="11"/>
  <c r="AB303" i="11"/>
  <c r="AA303" i="11"/>
  <c r="Z303" i="11"/>
  <c r="Y303" i="11"/>
  <c r="X303" i="11"/>
  <c r="W303" i="11"/>
  <c r="V303" i="11"/>
  <c r="U303" i="11"/>
  <c r="T303" i="11"/>
  <c r="S303" i="11"/>
  <c r="R303" i="11"/>
  <c r="Q303" i="11"/>
  <c r="P303" i="11"/>
  <c r="O303" i="11"/>
  <c r="N303" i="11"/>
  <c r="M303" i="11"/>
  <c r="L303" i="11"/>
  <c r="K303" i="11"/>
  <c r="J303" i="11"/>
  <c r="I303" i="11"/>
  <c r="G303" i="11"/>
  <c r="BF302" i="11"/>
  <c r="BE302" i="11"/>
  <c r="BD302" i="11"/>
  <c r="BC302" i="11"/>
  <c r="BB302" i="11"/>
  <c r="BA302" i="11"/>
  <c r="AZ302" i="11"/>
  <c r="AY302" i="11"/>
  <c r="AX302" i="11"/>
  <c r="AW302" i="11"/>
  <c r="AV302" i="11"/>
  <c r="AU302" i="11"/>
  <c r="AT302" i="11"/>
  <c r="AS302" i="11"/>
  <c r="AR302" i="11"/>
  <c r="AQ302" i="11"/>
  <c r="AP302" i="11"/>
  <c r="AO302" i="11"/>
  <c r="AN302" i="11"/>
  <c r="AM302" i="11"/>
  <c r="AL302" i="11"/>
  <c r="AK302" i="11"/>
  <c r="AJ302" i="11"/>
  <c r="AI302" i="11"/>
  <c r="AH302" i="11"/>
  <c r="AG302" i="11"/>
  <c r="AF302" i="11"/>
  <c r="AE302" i="11"/>
  <c r="AD302" i="11"/>
  <c r="AC302" i="11"/>
  <c r="AB302" i="11"/>
  <c r="AA302" i="11"/>
  <c r="Z302" i="11"/>
  <c r="Y302" i="11"/>
  <c r="X302" i="11"/>
  <c r="W302" i="11"/>
  <c r="V302" i="11"/>
  <c r="U302" i="11"/>
  <c r="T302" i="11"/>
  <c r="S302" i="11"/>
  <c r="R302" i="11"/>
  <c r="Q302" i="11"/>
  <c r="P302" i="11"/>
  <c r="O302" i="11"/>
  <c r="N302" i="11"/>
  <c r="M302" i="11"/>
  <c r="L302" i="11"/>
  <c r="K302" i="11"/>
  <c r="J302" i="11"/>
  <c r="I302" i="11"/>
  <c r="G302" i="11"/>
  <c r="BF301" i="11"/>
  <c r="BE301" i="11"/>
  <c r="BD301" i="11"/>
  <c r="BC301" i="11"/>
  <c r="BB301" i="11"/>
  <c r="BA301" i="11"/>
  <c r="AZ301" i="11"/>
  <c r="AY301" i="11"/>
  <c r="AX301" i="11"/>
  <c r="AW301" i="11"/>
  <c r="AV301" i="11"/>
  <c r="AU301" i="11"/>
  <c r="AT301" i="11"/>
  <c r="AS301" i="11"/>
  <c r="AR301" i="11"/>
  <c r="AQ301" i="11"/>
  <c r="AP301" i="11"/>
  <c r="AO301" i="11"/>
  <c r="AN301" i="11"/>
  <c r="AM301" i="11"/>
  <c r="AL301" i="11"/>
  <c r="AK301" i="11"/>
  <c r="AJ301" i="11"/>
  <c r="AI301" i="11"/>
  <c r="AH301" i="11"/>
  <c r="AG301" i="11"/>
  <c r="AF301" i="11"/>
  <c r="AE301" i="11"/>
  <c r="AD301" i="11"/>
  <c r="AC301" i="11"/>
  <c r="AB301" i="11"/>
  <c r="AA301" i="11"/>
  <c r="Z301" i="11"/>
  <c r="Y301" i="11"/>
  <c r="X301" i="11"/>
  <c r="W301" i="11"/>
  <c r="V301" i="11"/>
  <c r="U301" i="11"/>
  <c r="T301" i="11"/>
  <c r="S301" i="11"/>
  <c r="R301" i="11"/>
  <c r="Q301" i="11"/>
  <c r="P301" i="11"/>
  <c r="O301" i="11"/>
  <c r="N301" i="11"/>
  <c r="M301" i="11"/>
  <c r="L301" i="11"/>
  <c r="K301" i="11"/>
  <c r="J301" i="11"/>
  <c r="I301" i="11"/>
  <c r="G301" i="11"/>
  <c r="BF300" i="11"/>
  <c r="BE300" i="11"/>
  <c r="BD300" i="11"/>
  <c r="BC300" i="11"/>
  <c r="BB300" i="11"/>
  <c r="BA300" i="11"/>
  <c r="AZ300" i="11"/>
  <c r="AY300" i="11"/>
  <c r="AX300" i="11"/>
  <c r="AW300" i="11"/>
  <c r="AV300" i="11"/>
  <c r="AU300" i="11"/>
  <c r="AT300" i="11"/>
  <c r="AS300" i="11"/>
  <c r="AR300" i="11"/>
  <c r="AQ300" i="11"/>
  <c r="AP300" i="11"/>
  <c r="AO300" i="11"/>
  <c r="AN300" i="11"/>
  <c r="AM300" i="11"/>
  <c r="AL300" i="11"/>
  <c r="AK300" i="11"/>
  <c r="AJ300" i="11"/>
  <c r="AI300" i="11"/>
  <c r="AH300" i="11"/>
  <c r="AG300" i="11"/>
  <c r="AF300" i="11"/>
  <c r="AE300" i="11"/>
  <c r="AD300" i="11"/>
  <c r="AC300" i="11"/>
  <c r="AB300" i="11"/>
  <c r="AA300" i="11"/>
  <c r="Z300" i="11"/>
  <c r="Y300" i="11"/>
  <c r="X300" i="11"/>
  <c r="W300" i="11"/>
  <c r="V300" i="11"/>
  <c r="U300" i="11"/>
  <c r="T300" i="11"/>
  <c r="S300" i="11"/>
  <c r="R300" i="11"/>
  <c r="Q300" i="11"/>
  <c r="P300" i="11"/>
  <c r="O300" i="11"/>
  <c r="N300" i="11"/>
  <c r="M300" i="11"/>
  <c r="L300" i="11"/>
  <c r="K300" i="11"/>
  <c r="J300" i="11"/>
  <c r="I300" i="11"/>
  <c r="G300" i="11"/>
  <c r="BF299" i="11"/>
  <c r="BE299" i="11"/>
  <c r="BD299" i="11"/>
  <c r="BC299" i="11"/>
  <c r="BB299" i="11"/>
  <c r="BA299" i="11"/>
  <c r="AZ299" i="11"/>
  <c r="AY299" i="11"/>
  <c r="AX299" i="11"/>
  <c r="AW299" i="11"/>
  <c r="AV299" i="11"/>
  <c r="AU299" i="11"/>
  <c r="AT299" i="11"/>
  <c r="AS299" i="11"/>
  <c r="AR299" i="11"/>
  <c r="AQ299" i="11"/>
  <c r="AP299" i="11"/>
  <c r="AO299" i="11"/>
  <c r="AN299" i="11"/>
  <c r="AM299" i="11"/>
  <c r="AL299" i="11"/>
  <c r="AK299" i="11"/>
  <c r="AJ299" i="11"/>
  <c r="AI299" i="11"/>
  <c r="AH299" i="11"/>
  <c r="AG299" i="11"/>
  <c r="AF299" i="11"/>
  <c r="AE299" i="11"/>
  <c r="AD299" i="11"/>
  <c r="AC299" i="11"/>
  <c r="AB299" i="11"/>
  <c r="AA299" i="11"/>
  <c r="Z299" i="11"/>
  <c r="Y299" i="11"/>
  <c r="X299" i="11"/>
  <c r="W299" i="11"/>
  <c r="V299" i="11"/>
  <c r="U299" i="11"/>
  <c r="T299" i="11"/>
  <c r="S299" i="11"/>
  <c r="R299" i="11"/>
  <c r="Q299" i="11"/>
  <c r="P299" i="11"/>
  <c r="O299" i="11"/>
  <c r="N299" i="11"/>
  <c r="M299" i="11"/>
  <c r="L299" i="11"/>
  <c r="K299" i="11"/>
  <c r="J299" i="11"/>
  <c r="I299" i="11"/>
  <c r="G299" i="11"/>
  <c r="BF298" i="11"/>
  <c r="BE298" i="11"/>
  <c r="BD298" i="11"/>
  <c r="BC298" i="11"/>
  <c r="BB298" i="11"/>
  <c r="BA298" i="11"/>
  <c r="AZ298" i="11"/>
  <c r="AY298" i="11"/>
  <c r="AX298" i="11"/>
  <c r="AW298" i="11"/>
  <c r="AV298" i="11"/>
  <c r="AU298" i="11"/>
  <c r="AT298" i="11"/>
  <c r="AS298" i="11"/>
  <c r="AR298" i="11"/>
  <c r="AQ298" i="11"/>
  <c r="AP298" i="11"/>
  <c r="AO298" i="11"/>
  <c r="AN298" i="11"/>
  <c r="AM298" i="11"/>
  <c r="AL298" i="11"/>
  <c r="AK298" i="11"/>
  <c r="AJ298" i="11"/>
  <c r="AI298" i="11"/>
  <c r="AH298" i="11"/>
  <c r="AG298" i="11"/>
  <c r="AF298" i="11"/>
  <c r="AE298" i="11"/>
  <c r="AD298" i="11"/>
  <c r="AC298" i="11"/>
  <c r="AB298" i="11"/>
  <c r="AA298" i="11"/>
  <c r="Z298" i="11"/>
  <c r="Y298" i="11"/>
  <c r="X298" i="11"/>
  <c r="W298" i="11"/>
  <c r="V298" i="11"/>
  <c r="U298" i="11"/>
  <c r="T298" i="11"/>
  <c r="S298" i="11"/>
  <c r="R298" i="11"/>
  <c r="Q298" i="11"/>
  <c r="P298" i="11"/>
  <c r="O298" i="11"/>
  <c r="N298" i="11"/>
  <c r="M298" i="11"/>
  <c r="L298" i="11"/>
  <c r="K298" i="11"/>
  <c r="J298" i="11"/>
  <c r="I298" i="11"/>
  <c r="G298" i="11"/>
  <c r="BF297" i="11"/>
  <c r="BE297" i="11"/>
  <c r="BD297" i="11"/>
  <c r="BC297" i="11"/>
  <c r="BB297" i="11"/>
  <c r="BA297" i="11"/>
  <c r="AZ297" i="11"/>
  <c r="AY297" i="11"/>
  <c r="AX297" i="11"/>
  <c r="AW297" i="11"/>
  <c r="AV297" i="11"/>
  <c r="AU297" i="11"/>
  <c r="AT297" i="11"/>
  <c r="AS297" i="11"/>
  <c r="AR297" i="11"/>
  <c r="AQ297" i="11"/>
  <c r="AP297" i="11"/>
  <c r="AO297" i="11"/>
  <c r="AN297" i="11"/>
  <c r="AM297" i="11"/>
  <c r="AL297" i="11"/>
  <c r="AK297" i="11"/>
  <c r="AJ297" i="11"/>
  <c r="AI297" i="11"/>
  <c r="AH297" i="11"/>
  <c r="AG297" i="11"/>
  <c r="AF297" i="11"/>
  <c r="AE297" i="11"/>
  <c r="AD297" i="11"/>
  <c r="AC297" i="11"/>
  <c r="AB297" i="11"/>
  <c r="AA297" i="11"/>
  <c r="Z297" i="11"/>
  <c r="Y297" i="11"/>
  <c r="X297" i="11"/>
  <c r="W297" i="11"/>
  <c r="V297" i="11"/>
  <c r="U297" i="11"/>
  <c r="T297" i="11"/>
  <c r="S297" i="11"/>
  <c r="R297" i="11"/>
  <c r="Q297" i="11"/>
  <c r="P297" i="11"/>
  <c r="O297" i="11"/>
  <c r="N297" i="11"/>
  <c r="M297" i="11"/>
  <c r="L297" i="11"/>
  <c r="K297" i="11"/>
  <c r="J297" i="11"/>
  <c r="I297" i="11"/>
  <c r="G297" i="11"/>
  <c r="BF296" i="11"/>
  <c r="BE296" i="11"/>
  <c r="BD296" i="11"/>
  <c r="BC296" i="11"/>
  <c r="BB296" i="11"/>
  <c r="BA296" i="11"/>
  <c r="AZ296" i="11"/>
  <c r="AY296" i="11"/>
  <c r="AX296" i="11"/>
  <c r="AW296" i="11"/>
  <c r="AV296" i="11"/>
  <c r="AU296" i="11"/>
  <c r="AT296" i="11"/>
  <c r="AS296" i="11"/>
  <c r="AR296" i="11"/>
  <c r="AQ296" i="11"/>
  <c r="AP296" i="11"/>
  <c r="AO296" i="11"/>
  <c r="AN296" i="11"/>
  <c r="AM296" i="11"/>
  <c r="AL296" i="11"/>
  <c r="AK296" i="11"/>
  <c r="AJ296" i="11"/>
  <c r="AI296" i="11"/>
  <c r="AH296" i="11"/>
  <c r="AG296" i="11"/>
  <c r="AF296" i="11"/>
  <c r="AE296" i="11"/>
  <c r="AD296" i="11"/>
  <c r="AC296" i="11"/>
  <c r="AB296" i="11"/>
  <c r="AA296" i="11"/>
  <c r="Z296" i="11"/>
  <c r="Y296" i="11"/>
  <c r="X296" i="11"/>
  <c r="W296" i="11"/>
  <c r="V296" i="11"/>
  <c r="U296" i="11"/>
  <c r="T296" i="11"/>
  <c r="S296" i="11"/>
  <c r="R296" i="11"/>
  <c r="Q296" i="11"/>
  <c r="P296" i="11"/>
  <c r="O296" i="11"/>
  <c r="N296" i="11"/>
  <c r="M296" i="11"/>
  <c r="L296" i="11"/>
  <c r="K296" i="11"/>
  <c r="J296" i="11"/>
  <c r="I296" i="11"/>
  <c r="G296" i="11"/>
  <c r="BF305" i="11"/>
  <c r="BE305" i="11"/>
  <c r="BD305" i="11"/>
  <c r="BC305" i="11"/>
  <c r="BB305" i="11"/>
  <c r="BA305" i="11"/>
  <c r="AZ305" i="11"/>
  <c r="AY305" i="11"/>
  <c r="AX305" i="11"/>
  <c r="AW305" i="11"/>
  <c r="AV305" i="11"/>
  <c r="AU305" i="11"/>
  <c r="AT305" i="11"/>
  <c r="AS305" i="11"/>
  <c r="AR305" i="11"/>
  <c r="AQ305" i="11"/>
  <c r="AP305" i="11"/>
  <c r="AO305" i="11"/>
  <c r="AN305" i="11"/>
  <c r="AM305" i="11"/>
  <c r="AL305" i="11"/>
  <c r="AK305" i="11"/>
  <c r="AJ305" i="11"/>
  <c r="AI305" i="11"/>
  <c r="AH305" i="11"/>
  <c r="AG305" i="11"/>
  <c r="AF305" i="11"/>
  <c r="AE305" i="11"/>
  <c r="AD305" i="11"/>
  <c r="AC305" i="11"/>
  <c r="AB305" i="11"/>
  <c r="AA305" i="11"/>
  <c r="Z305" i="11"/>
  <c r="Y305" i="11"/>
  <c r="X305" i="11"/>
  <c r="W305" i="11"/>
  <c r="V305" i="11"/>
  <c r="U305" i="11"/>
  <c r="T305" i="11"/>
  <c r="S305" i="11"/>
  <c r="R305" i="11"/>
  <c r="Q305" i="11"/>
  <c r="P305" i="11"/>
  <c r="O305" i="11"/>
  <c r="N305" i="11"/>
  <c r="M305" i="11"/>
  <c r="L305" i="11"/>
  <c r="K305" i="11"/>
  <c r="J305" i="11"/>
  <c r="I305" i="11"/>
  <c r="G305" i="11"/>
  <c r="BF304" i="11"/>
  <c r="BE304" i="11"/>
  <c r="BD304" i="11"/>
  <c r="BC304" i="11"/>
  <c r="BB304" i="11"/>
  <c r="BA304" i="11"/>
  <c r="AZ304" i="11"/>
  <c r="AY304" i="11"/>
  <c r="AX304" i="11"/>
  <c r="AW304" i="11"/>
  <c r="AV304" i="11"/>
  <c r="AU304" i="11"/>
  <c r="AT304" i="11"/>
  <c r="AS304" i="11"/>
  <c r="AR304" i="11"/>
  <c r="AQ304" i="11"/>
  <c r="AP304" i="11"/>
  <c r="AO304" i="11"/>
  <c r="AN304" i="11"/>
  <c r="AM304" i="11"/>
  <c r="AL304" i="11"/>
  <c r="AK304" i="11"/>
  <c r="AJ304" i="11"/>
  <c r="AI304" i="11"/>
  <c r="AH304" i="11"/>
  <c r="AG304" i="11"/>
  <c r="AF304" i="11"/>
  <c r="AE304" i="11"/>
  <c r="AD304" i="11"/>
  <c r="AC304" i="11"/>
  <c r="AB304" i="11"/>
  <c r="AA304" i="11"/>
  <c r="Z304" i="11"/>
  <c r="Y304" i="11"/>
  <c r="X304" i="11"/>
  <c r="W304" i="11"/>
  <c r="V304" i="11"/>
  <c r="U304" i="11"/>
  <c r="T304" i="11"/>
  <c r="S304" i="11"/>
  <c r="R304" i="11"/>
  <c r="Q304" i="11"/>
  <c r="P304" i="11"/>
  <c r="O304" i="11"/>
  <c r="N304" i="11"/>
  <c r="M304" i="11"/>
  <c r="L304" i="11"/>
  <c r="K304" i="11"/>
  <c r="J304" i="11"/>
  <c r="I304" i="11"/>
  <c r="G304" i="11"/>
  <c r="BF295" i="11" l="1"/>
  <c r="BE295" i="11"/>
  <c r="BD295" i="11"/>
  <c r="BC295" i="11"/>
  <c r="BB295" i="11"/>
  <c r="BA295" i="11"/>
  <c r="AZ295" i="11"/>
  <c r="AY295" i="11"/>
  <c r="AX295" i="11"/>
  <c r="AW295" i="11"/>
  <c r="AV295" i="11"/>
  <c r="AU295" i="11"/>
  <c r="AT295" i="11"/>
  <c r="AS295" i="11"/>
  <c r="AR295" i="11"/>
  <c r="AQ295" i="11"/>
  <c r="AP295" i="11"/>
  <c r="AO295" i="11"/>
  <c r="AN295" i="11"/>
  <c r="AM295" i="11"/>
  <c r="AL295" i="11"/>
  <c r="AK295" i="11"/>
  <c r="AJ295" i="11"/>
  <c r="AI295" i="11"/>
  <c r="AH295" i="11"/>
  <c r="AG295" i="11"/>
  <c r="AF295" i="11"/>
  <c r="AE295" i="11"/>
  <c r="AD295" i="11"/>
  <c r="AC295" i="11"/>
  <c r="AB295" i="11"/>
  <c r="AA295" i="11"/>
  <c r="Z295" i="11"/>
  <c r="Y295" i="11"/>
  <c r="X295" i="11"/>
  <c r="W295" i="11"/>
  <c r="V295" i="11"/>
  <c r="U295" i="11"/>
  <c r="T295" i="11"/>
  <c r="S295" i="11"/>
  <c r="R295" i="11"/>
  <c r="Q295" i="11"/>
  <c r="P295" i="11"/>
  <c r="O295" i="11"/>
  <c r="N295" i="11"/>
  <c r="M295" i="11"/>
  <c r="L295" i="11"/>
  <c r="K295" i="11"/>
  <c r="J295" i="11"/>
  <c r="I295" i="11"/>
  <c r="G295" i="11"/>
  <c r="BF294" i="11"/>
  <c r="BE294" i="11"/>
  <c r="BD294" i="11"/>
  <c r="BC294" i="11"/>
  <c r="BB294" i="11"/>
  <c r="BA294" i="11"/>
  <c r="AZ294" i="11"/>
  <c r="AY294" i="11"/>
  <c r="AX294" i="11"/>
  <c r="AW294" i="11"/>
  <c r="AV294" i="11"/>
  <c r="AU294" i="11"/>
  <c r="AT294" i="11"/>
  <c r="AS294" i="11"/>
  <c r="AR294" i="11"/>
  <c r="AQ294" i="11"/>
  <c r="AP294" i="11"/>
  <c r="AO294" i="11"/>
  <c r="AN294" i="11"/>
  <c r="AM294" i="11"/>
  <c r="AL294" i="11"/>
  <c r="AK294" i="11"/>
  <c r="AJ294" i="11"/>
  <c r="AI294" i="11"/>
  <c r="AH294" i="11"/>
  <c r="AG294" i="11"/>
  <c r="AF294" i="11"/>
  <c r="AE294" i="11"/>
  <c r="AD294" i="11"/>
  <c r="AC294" i="11"/>
  <c r="AB294" i="11"/>
  <c r="AA294" i="11"/>
  <c r="Z294" i="11"/>
  <c r="Y294" i="11"/>
  <c r="X294" i="11"/>
  <c r="W294" i="11"/>
  <c r="V294" i="11"/>
  <c r="U294" i="11"/>
  <c r="T294" i="11"/>
  <c r="S294" i="11"/>
  <c r="R294" i="11"/>
  <c r="Q294" i="11"/>
  <c r="P294" i="11"/>
  <c r="O294" i="11"/>
  <c r="N294" i="11"/>
  <c r="M294" i="11"/>
  <c r="L294" i="11"/>
  <c r="K294" i="11"/>
  <c r="J294" i="11"/>
  <c r="I294" i="11"/>
  <c r="G294" i="11"/>
  <c r="BF269" i="11"/>
  <c r="BE269" i="11"/>
  <c r="BD269" i="11"/>
  <c r="BC269" i="11"/>
  <c r="BB269" i="11"/>
  <c r="BA269" i="11"/>
  <c r="AZ269" i="11"/>
  <c r="AY269" i="11"/>
  <c r="AX269" i="11"/>
  <c r="AW269" i="11"/>
  <c r="AV269" i="11"/>
  <c r="AU269" i="11"/>
  <c r="AT269" i="11"/>
  <c r="AS269" i="11"/>
  <c r="AR269" i="11"/>
  <c r="AQ269" i="11"/>
  <c r="AP269" i="11"/>
  <c r="AO269" i="11"/>
  <c r="AN269" i="11"/>
  <c r="AM269" i="11"/>
  <c r="AL269" i="11"/>
  <c r="AK269" i="11"/>
  <c r="AJ269" i="11"/>
  <c r="AI269" i="11"/>
  <c r="AH269" i="11"/>
  <c r="AG269" i="11"/>
  <c r="AF269" i="11"/>
  <c r="AE269" i="11"/>
  <c r="AD269" i="11"/>
  <c r="AC269" i="11"/>
  <c r="AB269" i="11"/>
  <c r="AA269" i="11"/>
  <c r="Z269" i="11"/>
  <c r="Y269" i="11"/>
  <c r="X269" i="11"/>
  <c r="W269" i="11"/>
  <c r="V269" i="11"/>
  <c r="U269" i="11"/>
  <c r="T269" i="11"/>
  <c r="S269" i="11"/>
  <c r="R269" i="11"/>
  <c r="Q269" i="11"/>
  <c r="P269" i="11"/>
  <c r="O269" i="11"/>
  <c r="N269" i="11"/>
  <c r="M269" i="11"/>
  <c r="L269" i="11"/>
  <c r="K269" i="11"/>
  <c r="J269" i="11"/>
  <c r="I269" i="11"/>
  <c r="G269" i="11"/>
  <c r="BF268" i="11"/>
  <c r="BE268" i="11"/>
  <c r="BD268" i="11"/>
  <c r="BC268" i="11"/>
  <c r="BB268" i="11"/>
  <c r="BA268" i="11"/>
  <c r="AZ268" i="11"/>
  <c r="AY268" i="11"/>
  <c r="AX268" i="11"/>
  <c r="AW268" i="11"/>
  <c r="AV268" i="11"/>
  <c r="AU268" i="11"/>
  <c r="AT268" i="11"/>
  <c r="AS268" i="11"/>
  <c r="AR268" i="11"/>
  <c r="AQ268" i="11"/>
  <c r="AP268" i="11"/>
  <c r="AO268" i="11"/>
  <c r="AN268" i="11"/>
  <c r="AM268" i="11"/>
  <c r="AL268" i="11"/>
  <c r="AK268" i="11"/>
  <c r="AJ268" i="11"/>
  <c r="AI268" i="11"/>
  <c r="AH268" i="11"/>
  <c r="AG268" i="11"/>
  <c r="AF268" i="11"/>
  <c r="AE268" i="11"/>
  <c r="AD268" i="11"/>
  <c r="AC268" i="11"/>
  <c r="AB268" i="11"/>
  <c r="AA268" i="11"/>
  <c r="Z268" i="11"/>
  <c r="Y268" i="11"/>
  <c r="X268" i="11"/>
  <c r="W268" i="11"/>
  <c r="V268" i="11"/>
  <c r="U268" i="11"/>
  <c r="T268" i="11"/>
  <c r="S268" i="11"/>
  <c r="R268" i="11"/>
  <c r="Q268" i="11"/>
  <c r="P268" i="11"/>
  <c r="O268" i="11"/>
  <c r="N268" i="11"/>
  <c r="M268" i="11"/>
  <c r="L268" i="11"/>
  <c r="K268" i="11"/>
  <c r="J268" i="11"/>
  <c r="I268" i="11"/>
  <c r="G268" i="11"/>
  <c r="BF266" i="11"/>
  <c r="BE266" i="11"/>
  <c r="BD266" i="11"/>
  <c r="BC266" i="11"/>
  <c r="BB266" i="11"/>
  <c r="BA266" i="11"/>
  <c r="AZ266" i="11"/>
  <c r="AY266" i="11"/>
  <c r="AX266" i="11"/>
  <c r="AW266" i="11"/>
  <c r="AV266" i="11"/>
  <c r="AU266" i="11"/>
  <c r="AT266" i="11"/>
  <c r="AS266" i="11"/>
  <c r="AR266" i="11"/>
  <c r="AQ266" i="11"/>
  <c r="AP266" i="11"/>
  <c r="AO266" i="11"/>
  <c r="AN266" i="11"/>
  <c r="AM266" i="11"/>
  <c r="AL266" i="11"/>
  <c r="AK266" i="11"/>
  <c r="AJ266" i="11"/>
  <c r="AI266" i="11"/>
  <c r="AH266" i="11"/>
  <c r="AG266" i="11"/>
  <c r="AF266" i="11"/>
  <c r="AE266" i="11"/>
  <c r="AD266" i="11"/>
  <c r="AC266" i="11"/>
  <c r="AB266" i="11"/>
  <c r="AA266" i="11"/>
  <c r="Z266" i="11"/>
  <c r="Y266" i="11"/>
  <c r="X266" i="11"/>
  <c r="W266" i="11"/>
  <c r="V266" i="11"/>
  <c r="U266" i="11"/>
  <c r="T266" i="11"/>
  <c r="S266" i="11"/>
  <c r="R266" i="11"/>
  <c r="Q266" i="11"/>
  <c r="P266" i="11"/>
  <c r="O266" i="11"/>
  <c r="N266" i="11"/>
  <c r="M266" i="11"/>
  <c r="L266" i="11"/>
  <c r="K266" i="11"/>
  <c r="J266" i="11"/>
  <c r="I266" i="11"/>
  <c r="G266" i="11"/>
  <c r="BF265" i="11"/>
  <c r="BE265" i="11"/>
  <c r="BD265" i="11"/>
  <c r="BC265" i="11"/>
  <c r="BB265" i="11"/>
  <c r="BA265" i="11"/>
  <c r="AZ265" i="11"/>
  <c r="AY265" i="11"/>
  <c r="AX265" i="11"/>
  <c r="AW265" i="11"/>
  <c r="AV265" i="11"/>
  <c r="AU265" i="11"/>
  <c r="AT265" i="11"/>
  <c r="AS265" i="11"/>
  <c r="AR265" i="11"/>
  <c r="AQ265" i="11"/>
  <c r="AP265" i="11"/>
  <c r="AO265" i="11"/>
  <c r="AN265" i="11"/>
  <c r="AM265" i="11"/>
  <c r="AL265" i="11"/>
  <c r="AK265" i="11"/>
  <c r="AJ265" i="11"/>
  <c r="AI265" i="11"/>
  <c r="AH265" i="11"/>
  <c r="AG265" i="11"/>
  <c r="AF265" i="11"/>
  <c r="AE265" i="11"/>
  <c r="AD265" i="11"/>
  <c r="AC265" i="11"/>
  <c r="AB265" i="11"/>
  <c r="AA265" i="11"/>
  <c r="Z265" i="11"/>
  <c r="Y265" i="11"/>
  <c r="X265" i="11"/>
  <c r="W265" i="11"/>
  <c r="V265" i="11"/>
  <c r="U265" i="11"/>
  <c r="T265" i="11"/>
  <c r="S265" i="11"/>
  <c r="R265" i="11"/>
  <c r="Q265" i="11"/>
  <c r="P265" i="11"/>
  <c r="O265" i="11"/>
  <c r="N265" i="11"/>
  <c r="M265" i="11"/>
  <c r="L265" i="11"/>
  <c r="K265" i="11"/>
  <c r="J265" i="11"/>
  <c r="I265" i="11"/>
  <c r="G265" i="11"/>
  <c r="BF263" i="11"/>
  <c r="BE263" i="11"/>
  <c r="BD263" i="11"/>
  <c r="BC263" i="11"/>
  <c r="BB263" i="11"/>
  <c r="BA263" i="11"/>
  <c r="AZ263" i="11"/>
  <c r="AY263" i="11"/>
  <c r="AX263" i="11"/>
  <c r="AW263" i="11"/>
  <c r="AV263" i="11"/>
  <c r="AU263" i="11"/>
  <c r="AT263" i="11"/>
  <c r="AS263" i="11"/>
  <c r="AR263" i="11"/>
  <c r="AQ263" i="11"/>
  <c r="AP263" i="11"/>
  <c r="AO263" i="11"/>
  <c r="AN263" i="11"/>
  <c r="AM263" i="11"/>
  <c r="AL263" i="11"/>
  <c r="AK263" i="11"/>
  <c r="AJ263" i="11"/>
  <c r="AI263" i="11"/>
  <c r="AH263" i="11"/>
  <c r="AG263" i="11"/>
  <c r="AF263" i="11"/>
  <c r="AE263" i="11"/>
  <c r="AD263" i="11"/>
  <c r="AC263" i="11"/>
  <c r="AB263" i="11"/>
  <c r="AA263" i="11"/>
  <c r="Z263" i="11"/>
  <c r="Y263" i="11"/>
  <c r="X263" i="11"/>
  <c r="W263" i="11"/>
  <c r="V263" i="11"/>
  <c r="U263" i="11"/>
  <c r="T263" i="11"/>
  <c r="S263" i="11"/>
  <c r="R263" i="11"/>
  <c r="Q263" i="11"/>
  <c r="P263" i="11"/>
  <c r="O263" i="11"/>
  <c r="N263" i="11"/>
  <c r="M263" i="11"/>
  <c r="L263" i="11"/>
  <c r="K263" i="11"/>
  <c r="J263" i="11"/>
  <c r="I263" i="11"/>
  <c r="G263" i="11"/>
  <c r="BF262" i="11"/>
  <c r="BE262" i="11"/>
  <c r="BD262" i="11"/>
  <c r="BC262" i="11"/>
  <c r="BB262" i="11"/>
  <c r="BA262" i="11"/>
  <c r="AZ262" i="11"/>
  <c r="AY262" i="11"/>
  <c r="AX262" i="11"/>
  <c r="AW262" i="11"/>
  <c r="AV262" i="11"/>
  <c r="AU262" i="11"/>
  <c r="AT262" i="11"/>
  <c r="AS262" i="11"/>
  <c r="AR262" i="11"/>
  <c r="AQ262" i="11"/>
  <c r="AP262" i="11"/>
  <c r="AO262" i="11"/>
  <c r="AN262" i="11"/>
  <c r="AM262" i="11"/>
  <c r="AL262" i="11"/>
  <c r="AK262" i="11"/>
  <c r="AJ262" i="11"/>
  <c r="AI262" i="11"/>
  <c r="AH262" i="11"/>
  <c r="AG262" i="11"/>
  <c r="AF262" i="11"/>
  <c r="AE262" i="11"/>
  <c r="AD262" i="11"/>
  <c r="AC262" i="11"/>
  <c r="AB262" i="11"/>
  <c r="AA262" i="11"/>
  <c r="Z262" i="11"/>
  <c r="Y262" i="11"/>
  <c r="X262" i="11"/>
  <c r="W262" i="11"/>
  <c r="V262" i="11"/>
  <c r="U262" i="11"/>
  <c r="T262" i="11"/>
  <c r="S262" i="11"/>
  <c r="R262" i="11"/>
  <c r="Q262" i="11"/>
  <c r="P262" i="11"/>
  <c r="O262" i="11"/>
  <c r="N262" i="11"/>
  <c r="M262" i="11"/>
  <c r="L262" i="11"/>
  <c r="K262" i="11"/>
  <c r="J262" i="11"/>
  <c r="I262" i="11"/>
  <c r="G262" i="11"/>
  <c r="BF259" i="11"/>
  <c r="BE259" i="11"/>
  <c r="BD259" i="11"/>
  <c r="BC259" i="11"/>
  <c r="BB259" i="11"/>
  <c r="BA259" i="11"/>
  <c r="AZ259" i="11"/>
  <c r="AY259" i="11"/>
  <c r="AX259" i="11"/>
  <c r="AW259" i="11"/>
  <c r="AV259" i="11"/>
  <c r="AU259" i="11"/>
  <c r="AT259" i="11"/>
  <c r="AS259" i="11"/>
  <c r="AR259" i="11"/>
  <c r="AQ259" i="11"/>
  <c r="AP259" i="11"/>
  <c r="AO259" i="11"/>
  <c r="AN259" i="11"/>
  <c r="AM259" i="11"/>
  <c r="AL259" i="11"/>
  <c r="AK259" i="11"/>
  <c r="AJ259" i="11"/>
  <c r="AI259" i="11"/>
  <c r="AH259" i="11"/>
  <c r="AG259" i="11"/>
  <c r="AF259" i="11"/>
  <c r="AE259" i="11"/>
  <c r="AD259" i="11"/>
  <c r="AC259" i="11"/>
  <c r="AB259" i="11"/>
  <c r="AA259" i="11"/>
  <c r="Z259" i="11"/>
  <c r="Y259" i="11"/>
  <c r="X259" i="11"/>
  <c r="W259" i="11"/>
  <c r="V259" i="11"/>
  <c r="U259" i="11"/>
  <c r="T259" i="11"/>
  <c r="S259" i="11"/>
  <c r="R259" i="11"/>
  <c r="Q259" i="11"/>
  <c r="P259" i="11"/>
  <c r="O259" i="11"/>
  <c r="N259" i="11"/>
  <c r="M259" i="11"/>
  <c r="L259" i="11"/>
  <c r="K259" i="11"/>
  <c r="J259" i="11"/>
  <c r="I259" i="11"/>
  <c r="G259" i="11"/>
  <c r="BF258" i="11"/>
  <c r="BE258" i="11"/>
  <c r="BD258" i="11"/>
  <c r="BC258" i="11"/>
  <c r="BB258" i="11"/>
  <c r="BA258" i="11"/>
  <c r="AZ258" i="11"/>
  <c r="AY258" i="11"/>
  <c r="AX258" i="11"/>
  <c r="AW258" i="11"/>
  <c r="AV258" i="11"/>
  <c r="AU258" i="11"/>
  <c r="AT258" i="11"/>
  <c r="AS258" i="11"/>
  <c r="AR258" i="11"/>
  <c r="AQ258" i="11"/>
  <c r="AP258" i="11"/>
  <c r="AO258" i="11"/>
  <c r="AN258" i="11"/>
  <c r="AM258" i="11"/>
  <c r="AL258" i="11"/>
  <c r="AK258" i="11"/>
  <c r="AJ258" i="11"/>
  <c r="AI258" i="11"/>
  <c r="AH258" i="11"/>
  <c r="AG258" i="11"/>
  <c r="AF258" i="11"/>
  <c r="AE258" i="11"/>
  <c r="AD258" i="11"/>
  <c r="AC258" i="11"/>
  <c r="AB258" i="11"/>
  <c r="AA258" i="11"/>
  <c r="Z258" i="11"/>
  <c r="Y258" i="11"/>
  <c r="X258" i="11"/>
  <c r="W258" i="11"/>
  <c r="V258" i="11"/>
  <c r="U258" i="11"/>
  <c r="T258" i="11"/>
  <c r="S258" i="11"/>
  <c r="R258" i="11"/>
  <c r="Q258" i="11"/>
  <c r="P258" i="11"/>
  <c r="O258" i="11"/>
  <c r="N258" i="11"/>
  <c r="M258" i="11"/>
  <c r="L258" i="11"/>
  <c r="K258" i="11"/>
  <c r="J258" i="11"/>
  <c r="I258" i="11"/>
  <c r="G258" i="11"/>
  <c r="BF257" i="11"/>
  <c r="BE257" i="11"/>
  <c r="BD257" i="11"/>
  <c r="BC257" i="11"/>
  <c r="BB257" i="11"/>
  <c r="BA257" i="11"/>
  <c r="AZ257" i="11"/>
  <c r="AY257" i="11"/>
  <c r="AX257" i="11"/>
  <c r="AW257" i="11"/>
  <c r="AV257" i="11"/>
  <c r="AU257" i="11"/>
  <c r="AT257" i="11"/>
  <c r="AS257" i="11"/>
  <c r="AR257" i="11"/>
  <c r="AQ257" i="11"/>
  <c r="AP257" i="11"/>
  <c r="AO257" i="11"/>
  <c r="AN257" i="11"/>
  <c r="AM257" i="11"/>
  <c r="AL257" i="11"/>
  <c r="AK257" i="11"/>
  <c r="AJ257" i="11"/>
  <c r="AI257" i="11"/>
  <c r="AH257" i="11"/>
  <c r="AG257" i="11"/>
  <c r="AF257" i="11"/>
  <c r="AE257" i="11"/>
  <c r="AD257" i="11"/>
  <c r="AC257" i="11"/>
  <c r="AB257" i="11"/>
  <c r="AA257" i="11"/>
  <c r="Z257" i="11"/>
  <c r="Y257" i="11"/>
  <c r="X257" i="11"/>
  <c r="W257" i="11"/>
  <c r="V257" i="11"/>
  <c r="U257" i="11"/>
  <c r="T257" i="11"/>
  <c r="S257" i="11"/>
  <c r="R257" i="11"/>
  <c r="Q257" i="11"/>
  <c r="P257" i="11"/>
  <c r="O257" i="11"/>
  <c r="N257" i="11"/>
  <c r="M257" i="11"/>
  <c r="L257" i="11"/>
  <c r="K257" i="11"/>
  <c r="J257" i="11"/>
  <c r="I257" i="11"/>
  <c r="G257" i="11"/>
  <c r="BF256" i="11"/>
  <c r="BE256" i="11"/>
  <c r="BD256" i="11"/>
  <c r="BC256" i="11"/>
  <c r="BB256" i="11"/>
  <c r="BA256" i="11"/>
  <c r="AZ256" i="11"/>
  <c r="AY256" i="11"/>
  <c r="AX256" i="11"/>
  <c r="AW256" i="11"/>
  <c r="AV256" i="11"/>
  <c r="AU256" i="11"/>
  <c r="AT256" i="11"/>
  <c r="AS256" i="11"/>
  <c r="AR256" i="11"/>
  <c r="AQ256" i="11"/>
  <c r="AP256" i="11"/>
  <c r="AO256" i="11"/>
  <c r="AN256" i="11"/>
  <c r="AM256" i="11"/>
  <c r="AL256" i="11"/>
  <c r="AK256" i="11"/>
  <c r="AJ256" i="11"/>
  <c r="AI256" i="11"/>
  <c r="AH256" i="11"/>
  <c r="AG256" i="11"/>
  <c r="AF256" i="11"/>
  <c r="AE256" i="11"/>
  <c r="AD256" i="11"/>
  <c r="AC256" i="11"/>
  <c r="AB256" i="11"/>
  <c r="AA256" i="11"/>
  <c r="Z256" i="11"/>
  <c r="Y256" i="11"/>
  <c r="X256" i="11"/>
  <c r="W256" i="11"/>
  <c r="V256" i="11"/>
  <c r="U256" i="11"/>
  <c r="T256" i="11"/>
  <c r="S256" i="11"/>
  <c r="R256" i="11"/>
  <c r="Q256" i="11"/>
  <c r="P256" i="11"/>
  <c r="O256" i="11"/>
  <c r="N256" i="11"/>
  <c r="M256" i="11"/>
  <c r="L256" i="11"/>
  <c r="K256" i="11"/>
  <c r="J256" i="11"/>
  <c r="I256" i="11"/>
  <c r="G256" i="11"/>
  <c r="BF255" i="11"/>
  <c r="BE255" i="11"/>
  <c r="BD255" i="11"/>
  <c r="BC255" i="11"/>
  <c r="BB255" i="11"/>
  <c r="BA255" i="11"/>
  <c r="AZ255" i="11"/>
  <c r="AY255" i="11"/>
  <c r="AX255" i="11"/>
  <c r="AW255" i="11"/>
  <c r="AV255" i="11"/>
  <c r="AU255" i="11"/>
  <c r="AT255" i="11"/>
  <c r="AS255" i="11"/>
  <c r="AR255" i="11"/>
  <c r="AQ255" i="11"/>
  <c r="AP255" i="11"/>
  <c r="AO255" i="11"/>
  <c r="AN255" i="11"/>
  <c r="AM255" i="11"/>
  <c r="AL255" i="11"/>
  <c r="AK255" i="11"/>
  <c r="AJ255" i="11"/>
  <c r="AI255" i="11"/>
  <c r="AH255" i="11"/>
  <c r="AG255" i="11"/>
  <c r="AF255" i="11"/>
  <c r="AE255" i="11"/>
  <c r="AD255" i="11"/>
  <c r="AC255" i="11"/>
  <c r="AB255" i="11"/>
  <c r="AA255" i="11"/>
  <c r="Z255" i="11"/>
  <c r="Y255" i="11"/>
  <c r="X255" i="11"/>
  <c r="W255" i="11"/>
  <c r="V255" i="11"/>
  <c r="U255" i="11"/>
  <c r="T255" i="11"/>
  <c r="S255" i="11"/>
  <c r="R255" i="11"/>
  <c r="Q255" i="11"/>
  <c r="P255" i="11"/>
  <c r="O255" i="11"/>
  <c r="N255" i="11"/>
  <c r="M255" i="11"/>
  <c r="L255" i="11"/>
  <c r="K255" i="11"/>
  <c r="J255" i="11"/>
  <c r="I255" i="11"/>
  <c r="G255" i="11"/>
  <c r="BF254" i="11"/>
  <c r="BE254" i="11"/>
  <c r="BD254" i="11"/>
  <c r="BC254" i="11"/>
  <c r="BB254" i="11"/>
  <c r="BA254" i="11"/>
  <c r="AZ254" i="11"/>
  <c r="AY254" i="11"/>
  <c r="AX254" i="11"/>
  <c r="AW254" i="11"/>
  <c r="AV254" i="11"/>
  <c r="AU254" i="11"/>
  <c r="AT254" i="11"/>
  <c r="AS254" i="11"/>
  <c r="AR254" i="11"/>
  <c r="AQ254" i="11"/>
  <c r="AP254" i="11"/>
  <c r="AO254" i="11"/>
  <c r="AN254" i="11"/>
  <c r="AM254" i="11"/>
  <c r="AL254" i="11"/>
  <c r="AK254" i="11"/>
  <c r="AJ254" i="11"/>
  <c r="AI254" i="11"/>
  <c r="AH254" i="11"/>
  <c r="AG254" i="11"/>
  <c r="AF254" i="11"/>
  <c r="AE254" i="11"/>
  <c r="AD254" i="11"/>
  <c r="AC254" i="11"/>
  <c r="AB254" i="11"/>
  <c r="AA254" i="11"/>
  <c r="Z254" i="11"/>
  <c r="Y254" i="11"/>
  <c r="X254" i="11"/>
  <c r="W254" i="11"/>
  <c r="V254" i="11"/>
  <c r="U254" i="11"/>
  <c r="T254" i="11"/>
  <c r="S254" i="11"/>
  <c r="R254" i="11"/>
  <c r="Q254" i="11"/>
  <c r="P254" i="11"/>
  <c r="O254" i="11"/>
  <c r="N254" i="11"/>
  <c r="M254" i="11"/>
  <c r="L254" i="11"/>
  <c r="K254" i="11"/>
  <c r="J254" i="11"/>
  <c r="I254" i="11"/>
  <c r="G254" i="11"/>
  <c r="BF253" i="11"/>
  <c r="BE253" i="11"/>
  <c r="BD253" i="11"/>
  <c r="BC253" i="11"/>
  <c r="BB253" i="11"/>
  <c r="BA253" i="11"/>
  <c r="AZ253" i="11"/>
  <c r="AY253" i="11"/>
  <c r="AX253" i="11"/>
  <c r="AW253" i="11"/>
  <c r="AV253" i="11"/>
  <c r="AU253" i="11"/>
  <c r="AT253" i="11"/>
  <c r="AS253" i="11"/>
  <c r="AR253" i="11"/>
  <c r="AQ253" i="11"/>
  <c r="AP253" i="11"/>
  <c r="AO253" i="11"/>
  <c r="AN253" i="11"/>
  <c r="AM253" i="11"/>
  <c r="AL253" i="11"/>
  <c r="AK253" i="11"/>
  <c r="AJ253" i="11"/>
  <c r="AI253" i="11"/>
  <c r="AH253" i="11"/>
  <c r="AG253" i="11"/>
  <c r="AF253" i="11"/>
  <c r="AE253" i="11"/>
  <c r="AD253" i="11"/>
  <c r="AC253" i="11"/>
  <c r="AB253" i="11"/>
  <c r="AA253" i="11"/>
  <c r="Z253" i="11"/>
  <c r="Y253" i="11"/>
  <c r="X253" i="11"/>
  <c r="W253" i="11"/>
  <c r="V253" i="11"/>
  <c r="U253" i="11"/>
  <c r="T253" i="11"/>
  <c r="S253" i="11"/>
  <c r="R253" i="11"/>
  <c r="Q253" i="11"/>
  <c r="P253" i="11"/>
  <c r="O253" i="11"/>
  <c r="N253" i="11"/>
  <c r="M253" i="11"/>
  <c r="L253" i="11"/>
  <c r="K253" i="11"/>
  <c r="J253" i="11"/>
  <c r="I253" i="11"/>
  <c r="G253" i="11"/>
  <c r="BF252" i="11"/>
  <c r="BE252" i="11"/>
  <c r="BD252" i="11"/>
  <c r="BC252" i="11"/>
  <c r="BB252" i="11"/>
  <c r="BA252" i="11"/>
  <c r="AZ252" i="11"/>
  <c r="AY252" i="11"/>
  <c r="AX252" i="11"/>
  <c r="AW252" i="11"/>
  <c r="AV252" i="11"/>
  <c r="AU252" i="11"/>
  <c r="AT252" i="11"/>
  <c r="AS252" i="11"/>
  <c r="AR252" i="11"/>
  <c r="AQ252" i="11"/>
  <c r="AP252" i="11"/>
  <c r="AO252" i="11"/>
  <c r="AN252" i="11"/>
  <c r="AM252" i="11"/>
  <c r="AL252" i="11"/>
  <c r="AK252" i="11"/>
  <c r="AJ252" i="11"/>
  <c r="AI252" i="11"/>
  <c r="AH252" i="11"/>
  <c r="AG252" i="11"/>
  <c r="AF252" i="11"/>
  <c r="AE252" i="11"/>
  <c r="AD252" i="11"/>
  <c r="AC252" i="11"/>
  <c r="AB252" i="11"/>
  <c r="AA252" i="11"/>
  <c r="Z252" i="11"/>
  <c r="Y252" i="11"/>
  <c r="X252" i="11"/>
  <c r="W252" i="11"/>
  <c r="V252" i="11"/>
  <c r="U252" i="11"/>
  <c r="T252" i="11"/>
  <c r="S252" i="11"/>
  <c r="R252" i="11"/>
  <c r="Q252" i="11"/>
  <c r="P252" i="11"/>
  <c r="O252" i="11"/>
  <c r="N252" i="11"/>
  <c r="M252" i="11"/>
  <c r="L252" i="11"/>
  <c r="K252" i="11"/>
  <c r="J252" i="11"/>
  <c r="I252" i="11"/>
  <c r="G252" i="11"/>
  <c r="BF261" i="11"/>
  <c r="BE261" i="11"/>
  <c r="BD261" i="11"/>
  <c r="BC261" i="11"/>
  <c r="BB261" i="11"/>
  <c r="BA261" i="11"/>
  <c r="AZ261" i="11"/>
  <c r="AY261" i="11"/>
  <c r="AX261" i="11"/>
  <c r="AW261" i="11"/>
  <c r="AV261" i="11"/>
  <c r="AU261" i="11"/>
  <c r="AT261" i="11"/>
  <c r="AS261" i="11"/>
  <c r="AR261" i="11"/>
  <c r="AQ261" i="11"/>
  <c r="AP261" i="11"/>
  <c r="AO261" i="11"/>
  <c r="AN261" i="11"/>
  <c r="AM261" i="11"/>
  <c r="AL261" i="11"/>
  <c r="AK261" i="11"/>
  <c r="AJ261" i="11"/>
  <c r="AI261" i="11"/>
  <c r="AH261" i="11"/>
  <c r="AG261" i="11"/>
  <c r="AF261" i="11"/>
  <c r="AE261" i="11"/>
  <c r="AD261" i="11"/>
  <c r="AC261" i="11"/>
  <c r="AB261" i="11"/>
  <c r="AA261" i="11"/>
  <c r="Z261" i="11"/>
  <c r="Y261" i="11"/>
  <c r="X261" i="11"/>
  <c r="W261" i="11"/>
  <c r="V261" i="11"/>
  <c r="U261" i="11"/>
  <c r="T261" i="11"/>
  <c r="S261" i="11"/>
  <c r="R261" i="11"/>
  <c r="Q261" i="11"/>
  <c r="P261" i="11"/>
  <c r="O261" i="11"/>
  <c r="N261" i="11"/>
  <c r="M261" i="11"/>
  <c r="L261" i="11"/>
  <c r="K261" i="11"/>
  <c r="J261" i="11"/>
  <c r="I261" i="11"/>
  <c r="G261" i="11"/>
  <c r="BF260" i="11"/>
  <c r="BE260" i="11"/>
  <c r="BD260" i="11"/>
  <c r="BC260" i="11"/>
  <c r="BB260" i="11"/>
  <c r="BA260" i="11"/>
  <c r="AZ260" i="11"/>
  <c r="AY260" i="11"/>
  <c r="AX260" i="11"/>
  <c r="AW260" i="11"/>
  <c r="AV260" i="11"/>
  <c r="AU260" i="11"/>
  <c r="AT260" i="11"/>
  <c r="AS260" i="11"/>
  <c r="AR260" i="11"/>
  <c r="AQ260" i="11"/>
  <c r="AP260" i="11"/>
  <c r="AO260" i="11"/>
  <c r="AN260" i="11"/>
  <c r="AM260" i="11"/>
  <c r="AL260" i="11"/>
  <c r="AK260" i="11"/>
  <c r="AJ260" i="11"/>
  <c r="AI260" i="11"/>
  <c r="AH260" i="11"/>
  <c r="AG260" i="11"/>
  <c r="AF260" i="11"/>
  <c r="AE260" i="11"/>
  <c r="AD260" i="11"/>
  <c r="AC260" i="11"/>
  <c r="AB260" i="11"/>
  <c r="AA260" i="11"/>
  <c r="Z260" i="11"/>
  <c r="Y260" i="11"/>
  <c r="X260" i="11"/>
  <c r="W260" i="11"/>
  <c r="V260" i="11"/>
  <c r="U260" i="11"/>
  <c r="T260" i="11"/>
  <c r="S260" i="11"/>
  <c r="R260" i="11"/>
  <c r="Q260" i="11"/>
  <c r="P260" i="11"/>
  <c r="O260" i="11"/>
  <c r="N260" i="11"/>
  <c r="M260" i="11"/>
  <c r="L260" i="11"/>
  <c r="K260" i="11"/>
  <c r="J260" i="11"/>
  <c r="I260" i="11"/>
  <c r="G260" i="11"/>
  <c r="BF251" i="11"/>
  <c r="BE251" i="11"/>
  <c r="BD251" i="11"/>
  <c r="BC251" i="11"/>
  <c r="BB251" i="11"/>
  <c r="BA251" i="11"/>
  <c r="AZ251" i="11"/>
  <c r="AY251" i="11"/>
  <c r="AX251" i="11"/>
  <c r="AW251" i="11"/>
  <c r="AV251" i="11"/>
  <c r="AU251" i="11"/>
  <c r="AT251" i="11"/>
  <c r="AS251" i="11"/>
  <c r="AR251" i="11"/>
  <c r="AQ251" i="11"/>
  <c r="AP251" i="11"/>
  <c r="AO251" i="11"/>
  <c r="AN251" i="11"/>
  <c r="AM251" i="11"/>
  <c r="AL251" i="11"/>
  <c r="AK251" i="11"/>
  <c r="AJ251" i="11"/>
  <c r="AI251" i="11"/>
  <c r="AH251" i="11"/>
  <c r="AG251" i="11"/>
  <c r="AF251" i="11"/>
  <c r="AE251" i="11"/>
  <c r="AD251" i="11"/>
  <c r="AC251" i="11"/>
  <c r="AB251" i="11"/>
  <c r="AA251" i="11"/>
  <c r="Z251" i="11"/>
  <c r="Y251" i="11"/>
  <c r="X251" i="11"/>
  <c r="W251" i="11"/>
  <c r="V251" i="11"/>
  <c r="U251" i="11"/>
  <c r="T251" i="11"/>
  <c r="S251" i="11"/>
  <c r="R251" i="11"/>
  <c r="Q251" i="11"/>
  <c r="P251" i="11"/>
  <c r="O251" i="11"/>
  <c r="N251" i="11"/>
  <c r="M251" i="11"/>
  <c r="L251" i="11"/>
  <c r="K251" i="11"/>
  <c r="J251" i="11"/>
  <c r="I251" i="11"/>
  <c r="G251" i="11"/>
  <c r="BF250" i="11"/>
  <c r="BE250" i="11"/>
  <c r="BD250" i="11"/>
  <c r="BC250" i="11"/>
  <c r="BB250" i="11"/>
  <c r="BA250" i="11"/>
  <c r="AZ250" i="11"/>
  <c r="AY250" i="11"/>
  <c r="AX250" i="11"/>
  <c r="AW250" i="11"/>
  <c r="AV250" i="11"/>
  <c r="AU250" i="11"/>
  <c r="AT250" i="11"/>
  <c r="AS250" i="11"/>
  <c r="AR250" i="11"/>
  <c r="AQ250" i="11"/>
  <c r="AP250" i="11"/>
  <c r="AO250" i="11"/>
  <c r="AN250" i="11"/>
  <c r="AM250" i="11"/>
  <c r="AL250" i="11"/>
  <c r="AK250" i="11"/>
  <c r="AJ250" i="11"/>
  <c r="AI250" i="11"/>
  <c r="AH250" i="11"/>
  <c r="AG250" i="11"/>
  <c r="AF250" i="11"/>
  <c r="AE250" i="11"/>
  <c r="AD250" i="11"/>
  <c r="AC250" i="11"/>
  <c r="AB250" i="11"/>
  <c r="AA250" i="11"/>
  <c r="Z250" i="11"/>
  <c r="Y250" i="11"/>
  <c r="X250" i="11"/>
  <c r="W250" i="11"/>
  <c r="V250" i="11"/>
  <c r="U250" i="11"/>
  <c r="T250" i="11"/>
  <c r="S250" i="11"/>
  <c r="R250" i="11"/>
  <c r="Q250" i="11"/>
  <c r="P250" i="11"/>
  <c r="O250" i="11"/>
  <c r="N250" i="11"/>
  <c r="M250" i="11"/>
  <c r="L250" i="11"/>
  <c r="K250" i="11"/>
  <c r="J250" i="11"/>
  <c r="I250" i="11"/>
  <c r="G250" i="11"/>
  <c r="BF154" i="11"/>
  <c r="BD154" i="11"/>
  <c r="BB154" i="11"/>
  <c r="AZ154" i="11"/>
  <c r="AX154" i="11"/>
  <c r="AV154" i="11"/>
  <c r="AT154" i="11"/>
  <c r="AR154" i="11"/>
  <c r="AP154" i="11"/>
  <c r="AN154" i="11"/>
  <c r="AJ154" i="11"/>
  <c r="AF154" i="11"/>
  <c r="AB154" i="11"/>
  <c r="Z154" i="11"/>
  <c r="X154" i="11"/>
  <c r="V154" i="11"/>
  <c r="T154" i="11"/>
  <c r="R154" i="11"/>
  <c r="P154" i="11"/>
  <c r="N154" i="11"/>
  <c r="L154" i="11"/>
  <c r="J154" i="11"/>
  <c r="G154" i="11"/>
  <c r="H303" i="11"/>
  <c r="H302" i="11"/>
  <c r="H301" i="11"/>
  <c r="H300" i="11"/>
  <c r="H299" i="11"/>
  <c r="H298" i="11"/>
  <c r="H297" i="11"/>
  <c r="H296" i="11"/>
  <c r="H305" i="11"/>
  <c r="H304" i="11"/>
  <c r="H295" i="11"/>
  <c r="H294" i="11"/>
  <c r="BF290" i="11"/>
  <c r="H269" i="11"/>
  <c r="H268" i="11"/>
  <c r="H266" i="11"/>
  <c r="H265" i="11"/>
  <c r="H263" i="11"/>
  <c r="H262" i="11"/>
  <c r="H259" i="11"/>
  <c r="H258" i="11"/>
  <c r="H257" i="11"/>
  <c r="H256" i="11"/>
  <c r="H255" i="11"/>
  <c r="H254" i="11"/>
  <c r="H253" i="11"/>
  <c r="H252" i="11"/>
  <c r="H261" i="11"/>
  <c r="H260" i="11"/>
  <c r="H251" i="11"/>
  <c r="H250" i="11"/>
  <c r="H154" i="11"/>
  <c r="BF289" i="11"/>
  <c r="BE290" i="11"/>
  <c r="BE289" i="11"/>
  <c r="BD290" i="11"/>
  <c r="BD289" i="11"/>
  <c r="BC290" i="11"/>
  <c r="BC289" i="11"/>
  <c r="BB290" i="11"/>
  <c r="BB289" i="11"/>
  <c r="BA290" i="11"/>
  <c r="BA289" i="11"/>
  <c r="AZ290" i="11"/>
  <c r="AZ289" i="11"/>
  <c r="AY290" i="11"/>
  <c r="AY289" i="11"/>
  <c r="AX290" i="11"/>
  <c r="AX289" i="11"/>
  <c r="AW290" i="11"/>
  <c r="AW289" i="11"/>
  <c r="AV290" i="11"/>
  <c r="AV289" i="11"/>
  <c r="AU290" i="11"/>
  <c r="AU289" i="11"/>
  <c r="AT290" i="11"/>
  <c r="AT289" i="11"/>
  <c r="AS290" i="11"/>
  <c r="AS289" i="11"/>
  <c r="AR290" i="11"/>
  <c r="AR289" i="11"/>
  <c r="AQ290" i="11"/>
  <c r="AQ289" i="11"/>
  <c r="AP290" i="11"/>
  <c r="AP289" i="11"/>
  <c r="AO290" i="11"/>
  <c r="AO289" i="11"/>
  <c r="AN290" i="11"/>
  <c r="AN289" i="11"/>
  <c r="AM290" i="11"/>
  <c r="AM289" i="11"/>
  <c r="AL290" i="11"/>
  <c r="AL289" i="11"/>
  <c r="AK290" i="11"/>
  <c r="AK289" i="11"/>
  <c r="AJ290" i="11"/>
  <c r="AJ289" i="11"/>
  <c r="AI290" i="11"/>
  <c r="AI289" i="11"/>
  <c r="AH290" i="11"/>
  <c r="AH289" i="11"/>
  <c r="AG290" i="11"/>
  <c r="AG289" i="11"/>
  <c r="AF290" i="11"/>
  <c r="AF289" i="11"/>
  <c r="AE290" i="11"/>
  <c r="AE289" i="11"/>
  <c r="AD290" i="11"/>
  <c r="AD289" i="11"/>
  <c r="AC290" i="11"/>
  <c r="AC289" i="11"/>
  <c r="AB290" i="11"/>
  <c r="AB289" i="11"/>
  <c r="AA290" i="11"/>
  <c r="AA289" i="11"/>
  <c r="Z290" i="11"/>
  <c r="Z289" i="11"/>
  <c r="Y290" i="11"/>
  <c r="Y289" i="11"/>
  <c r="X290" i="11"/>
  <c r="X289" i="11"/>
  <c r="W290" i="11"/>
  <c r="W289" i="11"/>
  <c r="V290" i="11"/>
  <c r="V289" i="11"/>
  <c r="U290" i="11"/>
  <c r="U289" i="11"/>
  <c r="T290" i="11"/>
  <c r="T289" i="11"/>
  <c r="S290" i="11"/>
  <c r="S289" i="11"/>
  <c r="R290" i="11"/>
  <c r="R289" i="11"/>
  <c r="Q290" i="11"/>
  <c r="Q289" i="11"/>
  <c r="P290" i="11"/>
  <c r="P289" i="11"/>
  <c r="O290" i="11"/>
  <c r="O289" i="11"/>
  <c r="N290" i="11"/>
  <c r="N289" i="11"/>
  <c r="M290" i="11"/>
  <c r="M289" i="11"/>
  <c r="L290" i="11"/>
  <c r="L289" i="11"/>
  <c r="K290" i="11"/>
  <c r="K289" i="11"/>
  <c r="J290" i="11"/>
  <c r="J289" i="11"/>
  <c r="I290" i="11"/>
  <c r="I289" i="11"/>
  <c r="G290" i="11"/>
  <c r="G289" i="11"/>
  <c r="BF288" i="11"/>
  <c r="BF287" i="11"/>
  <c r="BE288" i="11"/>
  <c r="BE287" i="11"/>
  <c r="BD288" i="11"/>
  <c r="BD287" i="11"/>
  <c r="BC288" i="11"/>
  <c r="BC287" i="11"/>
  <c r="BB288" i="11"/>
  <c r="BB287" i="11"/>
  <c r="BA288" i="11"/>
  <c r="BA287" i="11"/>
  <c r="AZ288" i="11"/>
  <c r="AZ287" i="11"/>
  <c r="AY288" i="11"/>
  <c r="AY287" i="11"/>
  <c r="AX288" i="11"/>
  <c r="AX287" i="11"/>
  <c r="AW288" i="11"/>
  <c r="AW287" i="11"/>
  <c r="AV288" i="11"/>
  <c r="AV287" i="11"/>
  <c r="AU288" i="11"/>
  <c r="AU287" i="11"/>
  <c r="AT288" i="11"/>
  <c r="AT287" i="11"/>
  <c r="AS288" i="11"/>
  <c r="AS287" i="11"/>
  <c r="AR288" i="11"/>
  <c r="AR287" i="11"/>
  <c r="AQ288" i="11"/>
  <c r="AQ287" i="11"/>
  <c r="AP288" i="11"/>
  <c r="AP287" i="11"/>
  <c r="AO288" i="11"/>
  <c r="AO287" i="11"/>
  <c r="AN288" i="11"/>
  <c r="AN287" i="11"/>
  <c r="AM288" i="11"/>
  <c r="AM287" i="11"/>
  <c r="AL288" i="11"/>
  <c r="AL287" i="11"/>
  <c r="AK288" i="11"/>
  <c r="AK287" i="11"/>
  <c r="AJ288" i="11"/>
  <c r="AJ287" i="11"/>
  <c r="AI288" i="11"/>
  <c r="AI287" i="11"/>
  <c r="AH288" i="11"/>
  <c r="AH287" i="11"/>
  <c r="AG288" i="11"/>
  <c r="AG287" i="11"/>
  <c r="AF288" i="11"/>
  <c r="AF287" i="11"/>
  <c r="AE288" i="11"/>
  <c r="AE287" i="11"/>
  <c r="AD288" i="11"/>
  <c r="AD287" i="11"/>
  <c r="AC288" i="11"/>
  <c r="AC287" i="11"/>
  <c r="AB288" i="11"/>
  <c r="AB287" i="11"/>
  <c r="AA288" i="11"/>
  <c r="AA287" i="11"/>
  <c r="Z288" i="11"/>
  <c r="Z287" i="11"/>
  <c r="Y288" i="11"/>
  <c r="Y287" i="11"/>
  <c r="X288" i="11"/>
  <c r="X287" i="11"/>
  <c r="W288" i="11"/>
  <c r="W287" i="11"/>
  <c r="V288" i="11"/>
  <c r="V287" i="11"/>
  <c r="U288" i="11"/>
  <c r="U287" i="11"/>
  <c r="T288" i="11"/>
  <c r="T287" i="11"/>
  <c r="S288" i="11"/>
  <c r="S287" i="11"/>
  <c r="R288" i="11"/>
  <c r="R287" i="11"/>
  <c r="Q288" i="11"/>
  <c r="Q287" i="11"/>
  <c r="P288" i="11"/>
  <c r="P287" i="11"/>
  <c r="O288" i="11"/>
  <c r="O287" i="11"/>
  <c r="N288" i="11"/>
  <c r="N287" i="11"/>
  <c r="M288" i="11"/>
  <c r="M287" i="11"/>
  <c r="L288" i="11"/>
  <c r="L287" i="11"/>
  <c r="K288" i="11"/>
  <c r="K287" i="11"/>
  <c r="J288" i="11"/>
  <c r="G288" i="11"/>
  <c r="I288" i="11"/>
  <c r="J287" i="11"/>
  <c r="I287" i="11"/>
  <c r="G287" i="11"/>
  <c r="BF285" i="11"/>
  <c r="BF284" i="11"/>
  <c r="BE285" i="11"/>
  <c r="BE284" i="11"/>
  <c r="BD285" i="11"/>
  <c r="BD284" i="11"/>
  <c r="BC285" i="11"/>
  <c r="BC284" i="11"/>
  <c r="BB285" i="11"/>
  <c r="BB284" i="11"/>
  <c r="BA285" i="11"/>
  <c r="BA284" i="11"/>
  <c r="AZ285" i="11"/>
  <c r="AZ284" i="11"/>
  <c r="AY285" i="11"/>
  <c r="AY284" i="11"/>
  <c r="AX285" i="11"/>
  <c r="AX284" i="11"/>
  <c r="AW285" i="11"/>
  <c r="AW284" i="11"/>
  <c r="AV285" i="11"/>
  <c r="AV284" i="11"/>
  <c r="AU285" i="11"/>
  <c r="AU284" i="11"/>
  <c r="AT285" i="11"/>
  <c r="AT284" i="11"/>
  <c r="AS285" i="11"/>
  <c r="AS284" i="11"/>
  <c r="AR285" i="11"/>
  <c r="AR284" i="11"/>
  <c r="AQ285" i="11"/>
  <c r="AQ284" i="11"/>
  <c r="AP285" i="11"/>
  <c r="AP284" i="11"/>
  <c r="AO285" i="11"/>
  <c r="AO284" i="11"/>
  <c r="AN285" i="11"/>
  <c r="AN284" i="11"/>
  <c r="AM285" i="11"/>
  <c r="AM284" i="11"/>
  <c r="AL285" i="11"/>
  <c r="AL284" i="11"/>
  <c r="AK285" i="11"/>
  <c r="AK284" i="11"/>
  <c r="AJ285" i="11"/>
  <c r="AJ284" i="11"/>
  <c r="AI285" i="11"/>
  <c r="AI284" i="11"/>
  <c r="AH285" i="11"/>
  <c r="AH284" i="11"/>
  <c r="AG285" i="11"/>
  <c r="AG284" i="11"/>
  <c r="AF285" i="11"/>
  <c r="AF284" i="11"/>
  <c r="AE285" i="11"/>
  <c r="AE284" i="11"/>
  <c r="AD285" i="11"/>
  <c r="AD284" i="11"/>
  <c r="AC285" i="11"/>
  <c r="AC284" i="11"/>
  <c r="AB285" i="11"/>
  <c r="AB284" i="11"/>
  <c r="AA285" i="11"/>
  <c r="AA284" i="11"/>
  <c r="Z285" i="11"/>
  <c r="Z284" i="11"/>
  <c r="Y285" i="11"/>
  <c r="Y284" i="11"/>
  <c r="X285" i="11"/>
  <c r="X284" i="11"/>
  <c r="W285" i="11"/>
  <c r="W284" i="11"/>
  <c r="V285" i="11"/>
  <c r="V284" i="11"/>
  <c r="U285" i="11"/>
  <c r="U284" i="11"/>
  <c r="T285" i="11"/>
  <c r="T284" i="11"/>
  <c r="S285" i="11"/>
  <c r="S284" i="11"/>
  <c r="R285" i="11"/>
  <c r="R284" i="11"/>
  <c r="Q285" i="11"/>
  <c r="Q284" i="11"/>
  <c r="P285" i="11"/>
  <c r="P284" i="11"/>
  <c r="O285" i="11"/>
  <c r="O284" i="11"/>
  <c r="N285" i="11"/>
  <c r="N284" i="11"/>
  <c r="M285" i="11"/>
  <c r="M284" i="11"/>
  <c r="L285" i="11"/>
  <c r="L284" i="11"/>
  <c r="K285" i="11"/>
  <c r="K284" i="11"/>
  <c r="J285" i="11"/>
  <c r="J284" i="11"/>
  <c r="I285" i="11"/>
  <c r="I284" i="11"/>
  <c r="G285" i="11"/>
  <c r="G284" i="11"/>
  <c r="BF281" i="11"/>
  <c r="BF280" i="11"/>
  <c r="BF279" i="11"/>
  <c r="BF278" i="11"/>
  <c r="BE281" i="11"/>
  <c r="BE280" i="11"/>
  <c r="BE279" i="11"/>
  <c r="BE278" i="11"/>
  <c r="BD281" i="11"/>
  <c r="BD280" i="11"/>
  <c r="BD279" i="11"/>
  <c r="BD278" i="11"/>
  <c r="BC281" i="11"/>
  <c r="BC280" i="11"/>
  <c r="BC279" i="11"/>
  <c r="BC278" i="11"/>
  <c r="BB281" i="11"/>
  <c r="BB280" i="11"/>
  <c r="BB279" i="11"/>
  <c r="BB278" i="11"/>
  <c r="BA281" i="11"/>
  <c r="BA280" i="11"/>
  <c r="BA279" i="11"/>
  <c r="BA278" i="11"/>
  <c r="AZ281" i="11"/>
  <c r="AZ280" i="11"/>
  <c r="AZ279" i="11"/>
  <c r="AZ278" i="11"/>
  <c r="AY281" i="11"/>
  <c r="AY280" i="11"/>
  <c r="AY279" i="11"/>
  <c r="AX281" i="11"/>
  <c r="AX280" i="11"/>
  <c r="AX279" i="11"/>
  <c r="AX278" i="11"/>
  <c r="AY278" i="11"/>
  <c r="AW281" i="11"/>
  <c r="AW280" i="11"/>
  <c r="AW279" i="11"/>
  <c r="AW278" i="11"/>
  <c r="AV281" i="11"/>
  <c r="AV280" i="11"/>
  <c r="AV279" i="11"/>
  <c r="AV278" i="11"/>
  <c r="AU281" i="11"/>
  <c r="AU280" i="11"/>
  <c r="AU279" i="11"/>
  <c r="AU278" i="11"/>
  <c r="AT281" i="11"/>
  <c r="AT280" i="11"/>
  <c r="AT279" i="11"/>
  <c r="AT278" i="11"/>
  <c r="AS281" i="11"/>
  <c r="AS280" i="11"/>
  <c r="AS279" i="11"/>
  <c r="AS278" i="11"/>
  <c r="AR281" i="11"/>
  <c r="AR280" i="11"/>
  <c r="AR279" i="11"/>
  <c r="AR278" i="11"/>
  <c r="AQ281" i="11"/>
  <c r="AQ280" i="11"/>
  <c r="AQ279" i="11"/>
  <c r="AQ278" i="11"/>
  <c r="AP281" i="11"/>
  <c r="AP280" i="11"/>
  <c r="AP279" i="11"/>
  <c r="AP278" i="11"/>
  <c r="AO281" i="11"/>
  <c r="AO280" i="11"/>
  <c r="AO279" i="11"/>
  <c r="AO278" i="11"/>
  <c r="AN281" i="11"/>
  <c r="AN280" i="11"/>
  <c r="AN279" i="11"/>
  <c r="AN278" i="11"/>
  <c r="AM281" i="11"/>
  <c r="AM280" i="11"/>
  <c r="AM279" i="11"/>
  <c r="AM278" i="11"/>
  <c r="AJ281" i="11"/>
  <c r="AL281" i="11"/>
  <c r="AL280" i="11"/>
  <c r="AL279" i="11"/>
  <c r="AL278" i="11"/>
  <c r="AK281" i="11"/>
  <c r="AK280" i="11"/>
  <c r="AK279" i="11"/>
  <c r="AK278" i="11"/>
  <c r="AJ280" i="11"/>
  <c r="AJ279" i="11"/>
  <c r="AJ278" i="11"/>
  <c r="AI281" i="11"/>
  <c r="AI280" i="11"/>
  <c r="AI279" i="11"/>
  <c r="AI278" i="11"/>
  <c r="AH281" i="11"/>
  <c r="AH280" i="11"/>
  <c r="AH279" i="11"/>
  <c r="AH278" i="11"/>
  <c r="AG281" i="11"/>
  <c r="AG280" i="11"/>
  <c r="AG279" i="11"/>
  <c r="AG278" i="11"/>
  <c r="AF281" i="11"/>
  <c r="AF280" i="11"/>
  <c r="AF279" i="11"/>
  <c r="AF278" i="11"/>
  <c r="AE281" i="11"/>
  <c r="AE280" i="11"/>
  <c r="AE279" i="11"/>
  <c r="AE278" i="11"/>
  <c r="AD281" i="11"/>
  <c r="AD280" i="11"/>
  <c r="AD279" i="11"/>
  <c r="AD278" i="11"/>
  <c r="AC281" i="11"/>
  <c r="AC280" i="11"/>
  <c r="AC279" i="11"/>
  <c r="AC278" i="11"/>
  <c r="AB281" i="11"/>
  <c r="AB280" i="11"/>
  <c r="AB279" i="11"/>
  <c r="AB278" i="11"/>
  <c r="AA281" i="11"/>
  <c r="AA280" i="11"/>
  <c r="AA279" i="11"/>
  <c r="AA278" i="11"/>
  <c r="Z281" i="11"/>
  <c r="Z280" i="11"/>
  <c r="Z279" i="11"/>
  <c r="Z278" i="11"/>
  <c r="Y281" i="11"/>
  <c r="Y280" i="11"/>
  <c r="Y279" i="11"/>
  <c r="Y278" i="11"/>
  <c r="X281" i="11"/>
  <c r="X280" i="11"/>
  <c r="X279" i="11"/>
  <c r="X278" i="11"/>
  <c r="W281" i="11"/>
  <c r="W280" i="11"/>
  <c r="W279" i="11"/>
  <c r="W278" i="11"/>
  <c r="V281" i="11"/>
  <c r="V280" i="11"/>
  <c r="V279" i="11"/>
  <c r="V278" i="11"/>
  <c r="U281" i="11"/>
  <c r="U280" i="11"/>
  <c r="U279" i="11"/>
  <c r="U278" i="11"/>
  <c r="T281" i="11"/>
  <c r="T280" i="11"/>
  <c r="T279" i="11"/>
  <c r="T278" i="11"/>
  <c r="S281" i="11"/>
  <c r="S280" i="11"/>
  <c r="S279" i="11"/>
  <c r="S278" i="11"/>
  <c r="R281" i="11"/>
  <c r="R280" i="11"/>
  <c r="R279" i="11"/>
  <c r="R278" i="11"/>
  <c r="Q281" i="11"/>
  <c r="Q280" i="11"/>
  <c r="Q279" i="11"/>
  <c r="Q278" i="11"/>
  <c r="P281" i="11"/>
  <c r="P280" i="11"/>
  <c r="P279" i="11"/>
  <c r="P278" i="11"/>
  <c r="O281" i="11"/>
  <c r="O280" i="11"/>
  <c r="O279" i="11"/>
  <c r="O278" i="11"/>
  <c r="N281" i="11"/>
  <c r="N280" i="11"/>
  <c r="N279" i="11"/>
  <c r="N278" i="11"/>
  <c r="M281" i="11"/>
  <c r="M280" i="11"/>
  <c r="M279" i="11"/>
  <c r="M278" i="11"/>
  <c r="L281" i="11"/>
  <c r="L280" i="11"/>
  <c r="L279" i="11"/>
  <c r="L278" i="11"/>
  <c r="K281" i="11"/>
  <c r="K280" i="11"/>
  <c r="K279" i="11"/>
  <c r="K278" i="11"/>
  <c r="J281" i="11"/>
  <c r="J280" i="11"/>
  <c r="J279" i="11"/>
  <c r="J278" i="11"/>
  <c r="I281" i="11"/>
  <c r="I280" i="11"/>
  <c r="I279" i="11"/>
  <c r="I278" i="11"/>
  <c r="G281" i="11"/>
  <c r="G280" i="11"/>
  <c r="G279" i="11"/>
  <c r="G278" i="11"/>
  <c r="BF277" i="11"/>
  <c r="BF276" i="11"/>
  <c r="BF275" i="11"/>
  <c r="BF274" i="11"/>
  <c r="BE277" i="11"/>
  <c r="BE276" i="11"/>
  <c r="BE275" i="11"/>
  <c r="BE274" i="11"/>
  <c r="BD277" i="11"/>
  <c r="BD276" i="11"/>
  <c r="BD275" i="11"/>
  <c r="BD274" i="11"/>
  <c r="BC277" i="11"/>
  <c r="BC276" i="11"/>
  <c r="BC275" i="11"/>
  <c r="BC274" i="11"/>
  <c r="BB277" i="11"/>
  <c r="BB276" i="11"/>
  <c r="BB275" i="11"/>
  <c r="BB274" i="11"/>
  <c r="BA277" i="11"/>
  <c r="BA276" i="11"/>
  <c r="BA275" i="11"/>
  <c r="BA274" i="11"/>
  <c r="AZ277" i="11"/>
  <c r="AZ276" i="11"/>
  <c r="AZ275" i="11"/>
  <c r="AZ274" i="11"/>
  <c r="AY277" i="11"/>
  <c r="AY276" i="11"/>
  <c r="AY275" i="11"/>
  <c r="AY274" i="11"/>
  <c r="AX277" i="11"/>
  <c r="AX276" i="11"/>
  <c r="AX275" i="11"/>
  <c r="AX274" i="11"/>
  <c r="AW277" i="11"/>
  <c r="AW276" i="11"/>
  <c r="AW275" i="11"/>
  <c r="AW274" i="11"/>
  <c r="AV277" i="11"/>
  <c r="AV276" i="11"/>
  <c r="AV275" i="11"/>
  <c r="AV274" i="11"/>
  <c r="AU277" i="11"/>
  <c r="AU276" i="11"/>
  <c r="AU275" i="11"/>
  <c r="AU274" i="11"/>
  <c r="AT277" i="11"/>
  <c r="AT276" i="11"/>
  <c r="AT275" i="11"/>
  <c r="AT274" i="11"/>
  <c r="AS277" i="11"/>
  <c r="AS276" i="11"/>
  <c r="AS275" i="11"/>
  <c r="AS274" i="11"/>
  <c r="AR277" i="11"/>
  <c r="AR276" i="11"/>
  <c r="AR275" i="11"/>
  <c r="AR274" i="11"/>
  <c r="AQ277" i="11"/>
  <c r="AQ276" i="11"/>
  <c r="AQ275" i="11"/>
  <c r="AQ274" i="11"/>
  <c r="AP277" i="11"/>
  <c r="AP276" i="11"/>
  <c r="AP275" i="11"/>
  <c r="AP274" i="11"/>
  <c r="AO277" i="11"/>
  <c r="AO276" i="11"/>
  <c r="AO275" i="11"/>
  <c r="AO274" i="11"/>
  <c r="AN277" i="11"/>
  <c r="AN276" i="11"/>
  <c r="AN275" i="11"/>
  <c r="AN274" i="11"/>
  <c r="AM277" i="11"/>
  <c r="AM276" i="11"/>
  <c r="AM275" i="11"/>
  <c r="AM274" i="11"/>
  <c r="AL277" i="11"/>
  <c r="AL276" i="11"/>
  <c r="AL275" i="11"/>
  <c r="AL274" i="11"/>
  <c r="AK277" i="11"/>
  <c r="AK276" i="11"/>
  <c r="AK275" i="11"/>
  <c r="AK274" i="11"/>
  <c r="AJ277" i="11"/>
  <c r="AJ276" i="11"/>
  <c r="AJ275" i="11"/>
  <c r="AJ274" i="11"/>
  <c r="AI277" i="11"/>
  <c r="AI276" i="11"/>
  <c r="AI275" i="11"/>
  <c r="AI274" i="11"/>
  <c r="AH277" i="11"/>
  <c r="AH276" i="11"/>
  <c r="AH275" i="11"/>
  <c r="AH274" i="11"/>
  <c r="AG277" i="11"/>
  <c r="AG276" i="11"/>
  <c r="AG275" i="11"/>
  <c r="AG274" i="11"/>
  <c r="AF277" i="11"/>
  <c r="AF276" i="11"/>
  <c r="AF275" i="11"/>
  <c r="AF274" i="11"/>
  <c r="AE277" i="11"/>
  <c r="AE276" i="11"/>
  <c r="AE275" i="11"/>
  <c r="AE274" i="11"/>
  <c r="AD277" i="11"/>
  <c r="AD276" i="11"/>
  <c r="AD275" i="11"/>
  <c r="AD274" i="11"/>
  <c r="AC277" i="11"/>
  <c r="AC276" i="11"/>
  <c r="AC275" i="11"/>
  <c r="AC274" i="11"/>
  <c r="AB277" i="11"/>
  <c r="AB276" i="11"/>
  <c r="AB275" i="11"/>
  <c r="AB274" i="11"/>
  <c r="AA277" i="11"/>
  <c r="AA276" i="11"/>
  <c r="AA275" i="11"/>
  <c r="AA274" i="11"/>
  <c r="T277" i="11"/>
  <c r="T276" i="11"/>
  <c r="T275" i="11"/>
  <c r="T274" i="11"/>
  <c r="S277" i="11"/>
  <c r="S276" i="11"/>
  <c r="S275" i="11"/>
  <c r="S274" i="11"/>
  <c r="Z277" i="11"/>
  <c r="Z276" i="11"/>
  <c r="Z275" i="11"/>
  <c r="Z274" i="11"/>
  <c r="Y277" i="11"/>
  <c r="Y276" i="11"/>
  <c r="Y275" i="11"/>
  <c r="Y274" i="11"/>
  <c r="X277" i="11"/>
  <c r="X276" i="11"/>
  <c r="X275" i="11"/>
  <c r="X274" i="11"/>
  <c r="W277" i="11"/>
  <c r="W276" i="11"/>
  <c r="W275" i="11"/>
  <c r="W274" i="11"/>
  <c r="V277" i="11"/>
  <c r="V276" i="11"/>
  <c r="V275" i="11"/>
  <c r="V274" i="11"/>
  <c r="U277" i="11"/>
  <c r="U276" i="11"/>
  <c r="U275" i="11"/>
  <c r="U274" i="11"/>
  <c r="R277" i="11"/>
  <c r="R276" i="11"/>
  <c r="R275" i="11"/>
  <c r="R274" i="11"/>
  <c r="Q277" i="11"/>
  <c r="Q276" i="11"/>
  <c r="Q275" i="11"/>
  <c r="Q274" i="11"/>
  <c r="P277" i="11"/>
  <c r="P276" i="11"/>
  <c r="P275" i="11"/>
  <c r="P274" i="11"/>
  <c r="O277" i="11"/>
  <c r="O276" i="11"/>
  <c r="O275" i="11"/>
  <c r="O274" i="11"/>
  <c r="N277" i="11"/>
  <c r="N276" i="11"/>
  <c r="N275" i="11"/>
  <c r="N274" i="11"/>
  <c r="M277" i="11"/>
  <c r="M276" i="11"/>
  <c r="M275" i="11"/>
  <c r="M274" i="11"/>
  <c r="L274" i="11"/>
  <c r="K274" i="11"/>
  <c r="L277" i="11"/>
  <c r="L276" i="11"/>
  <c r="L275" i="11"/>
  <c r="K277" i="11"/>
  <c r="K276" i="11"/>
  <c r="K275" i="11"/>
  <c r="J277" i="11"/>
  <c r="J276" i="11"/>
  <c r="J275" i="11"/>
  <c r="G277" i="11"/>
  <c r="G276" i="11"/>
  <c r="G275" i="11"/>
  <c r="I277" i="11"/>
  <c r="I276" i="11"/>
  <c r="I275" i="11"/>
  <c r="J274" i="11"/>
  <c r="I274" i="11"/>
  <c r="G274" i="11"/>
  <c r="BF283" i="11"/>
  <c r="BE283" i="11"/>
  <c r="BD283" i="11"/>
  <c r="BC283" i="11"/>
  <c r="BB283" i="11"/>
  <c r="BA283" i="11"/>
  <c r="AZ283" i="11"/>
  <c r="AY283" i="11"/>
  <c r="AX283" i="11"/>
  <c r="AW283" i="11"/>
  <c r="AV283" i="11"/>
  <c r="AU283" i="11"/>
  <c r="AT283" i="11"/>
  <c r="AS283" i="11"/>
  <c r="AR283" i="11"/>
  <c r="AQ283" i="11"/>
  <c r="AP283" i="11"/>
  <c r="AO283" i="11"/>
  <c r="AN283" i="11"/>
  <c r="AM283" i="11"/>
  <c r="AL283" i="11"/>
  <c r="AK283" i="11"/>
  <c r="AJ283" i="11"/>
  <c r="AI283" i="11"/>
  <c r="AH283" i="11"/>
  <c r="AG283" i="11"/>
  <c r="AF283" i="11"/>
  <c r="AE283" i="11"/>
  <c r="AD283" i="11"/>
  <c r="AC283" i="11"/>
  <c r="AB283" i="11"/>
  <c r="AA283" i="11"/>
  <c r="Z283" i="11"/>
  <c r="Y283" i="11"/>
  <c r="X283" i="11"/>
  <c r="W283" i="11"/>
  <c r="V283" i="11"/>
  <c r="U283" i="11"/>
  <c r="T283" i="11"/>
  <c r="S283" i="11"/>
  <c r="R283" i="11"/>
  <c r="Q283" i="11"/>
  <c r="P283" i="11"/>
  <c r="O283" i="11"/>
  <c r="N283" i="11"/>
  <c r="M283" i="11"/>
  <c r="L283" i="11"/>
  <c r="K283" i="11"/>
  <c r="BF282" i="11"/>
  <c r="BE282" i="11"/>
  <c r="BD282" i="11"/>
  <c r="BC282" i="11"/>
  <c r="BB282" i="11"/>
  <c r="BA282" i="11"/>
  <c r="AZ282" i="11"/>
  <c r="AY282" i="11"/>
  <c r="AX282" i="11"/>
  <c r="AW282" i="11"/>
  <c r="AV282" i="11"/>
  <c r="AU282" i="11"/>
  <c r="AT282" i="11"/>
  <c r="AS282" i="11"/>
  <c r="AR282" i="11"/>
  <c r="AQ282" i="11"/>
  <c r="AP282" i="11"/>
  <c r="AO282" i="11"/>
  <c r="AN282" i="11"/>
  <c r="AM282" i="11"/>
  <c r="AL282" i="11"/>
  <c r="AK282" i="11"/>
  <c r="AJ282" i="11"/>
  <c r="AI282" i="11"/>
  <c r="AH282" i="11"/>
  <c r="AG282" i="11"/>
  <c r="AF282" i="11"/>
  <c r="AE282" i="11"/>
  <c r="AD282" i="11"/>
  <c r="AC282" i="11"/>
  <c r="AB282" i="11"/>
  <c r="AA282" i="11"/>
  <c r="Z282" i="11"/>
  <c r="Y282" i="11"/>
  <c r="X282" i="11"/>
  <c r="W282" i="11"/>
  <c r="V282" i="11"/>
  <c r="U282" i="11"/>
  <c r="T282" i="11"/>
  <c r="S282" i="11"/>
  <c r="R282" i="11"/>
  <c r="Q282" i="11"/>
  <c r="P282" i="11"/>
  <c r="O282" i="11"/>
  <c r="N282" i="11"/>
  <c r="M282" i="11"/>
  <c r="L282" i="11"/>
  <c r="K282" i="11"/>
  <c r="J283" i="11"/>
  <c r="G283" i="11"/>
  <c r="I283" i="11"/>
  <c r="J282" i="11"/>
  <c r="I282" i="11"/>
  <c r="G282" i="11"/>
  <c r="BF273" i="11"/>
  <c r="BE273" i="11"/>
  <c r="BD273" i="11"/>
  <c r="BC273" i="11"/>
  <c r="BB273" i="11"/>
  <c r="BA273" i="11"/>
  <c r="AZ273" i="11"/>
  <c r="AY273" i="11"/>
  <c r="AX273" i="11"/>
  <c r="AW273" i="11"/>
  <c r="AV273" i="11"/>
  <c r="AU273" i="11"/>
  <c r="AT273" i="11"/>
  <c r="AS273" i="11"/>
  <c r="AR273" i="11"/>
  <c r="AQ273" i="11"/>
  <c r="AP273" i="11"/>
  <c r="AO273" i="11"/>
  <c r="AN273" i="11"/>
  <c r="AM273" i="11"/>
  <c r="AL273" i="11"/>
  <c r="AK273" i="11"/>
  <c r="AJ273" i="11"/>
  <c r="AI273" i="11"/>
  <c r="AH273" i="11"/>
  <c r="AG273" i="11"/>
  <c r="AF273" i="11"/>
  <c r="AE273" i="11"/>
  <c r="AD273" i="11"/>
  <c r="AC273" i="11"/>
  <c r="AB273" i="11"/>
  <c r="AA273" i="11"/>
  <c r="Z273" i="11"/>
  <c r="Y273" i="11"/>
  <c r="X273" i="11"/>
  <c r="W273" i="11"/>
  <c r="V273" i="11"/>
  <c r="U273" i="11"/>
  <c r="T273" i="11"/>
  <c r="S273" i="11"/>
  <c r="R273" i="11"/>
  <c r="Q273" i="11"/>
  <c r="P273" i="11"/>
  <c r="O273" i="11"/>
  <c r="N273" i="11"/>
  <c r="M273" i="11"/>
  <c r="L273" i="11"/>
  <c r="K273" i="11"/>
  <c r="BF272" i="11"/>
  <c r="BE272" i="11"/>
  <c r="BD272" i="11"/>
  <c r="BC272" i="11"/>
  <c r="BB272" i="11"/>
  <c r="BA272" i="11"/>
  <c r="AZ272" i="11"/>
  <c r="AY272" i="11"/>
  <c r="AX272" i="11"/>
  <c r="AW272" i="11"/>
  <c r="AV272" i="11"/>
  <c r="AU272" i="11"/>
  <c r="AT272" i="11"/>
  <c r="AS272" i="11"/>
  <c r="AR272" i="11"/>
  <c r="AQ272" i="11"/>
  <c r="AP272" i="11"/>
  <c r="AO272" i="11"/>
  <c r="AN272" i="11"/>
  <c r="AM272" i="11"/>
  <c r="AL272" i="11"/>
  <c r="AK272" i="11"/>
  <c r="AJ272" i="11"/>
  <c r="AI272" i="11"/>
  <c r="AH272" i="11"/>
  <c r="AG272" i="11"/>
  <c r="AF272" i="11"/>
  <c r="AE272" i="11"/>
  <c r="AD272" i="11"/>
  <c r="AC272" i="11"/>
  <c r="AB272" i="11"/>
  <c r="AA272" i="11"/>
  <c r="Z272" i="11"/>
  <c r="Y272" i="11"/>
  <c r="X272" i="11"/>
  <c r="W272" i="11"/>
  <c r="V272" i="11"/>
  <c r="U272" i="11"/>
  <c r="T272" i="11"/>
  <c r="S272" i="11"/>
  <c r="R272" i="11"/>
  <c r="Q272" i="11"/>
  <c r="P272" i="11"/>
  <c r="O272" i="11"/>
  <c r="N272" i="11"/>
  <c r="M272" i="11"/>
  <c r="L272" i="11"/>
  <c r="K272" i="11"/>
  <c r="J273" i="11"/>
  <c r="G273" i="11"/>
  <c r="I273" i="11"/>
  <c r="J272" i="11"/>
  <c r="I272" i="11"/>
  <c r="G272" i="11"/>
  <c r="BF157" i="11"/>
  <c r="BD157" i="11"/>
  <c r="BB157" i="11"/>
  <c r="AZ157" i="11"/>
  <c r="AX157" i="11"/>
  <c r="AV157" i="11"/>
  <c r="AT157" i="11"/>
  <c r="AR157" i="11"/>
  <c r="AP157" i="11"/>
  <c r="AN157" i="11"/>
  <c r="AJ157" i="11"/>
  <c r="AF157" i="11"/>
  <c r="AB157" i="11"/>
  <c r="Z157" i="11"/>
  <c r="X157" i="11"/>
  <c r="V157" i="11"/>
  <c r="T157" i="11"/>
  <c r="R157" i="11"/>
  <c r="P157" i="11"/>
  <c r="N157" i="11"/>
  <c r="L157" i="11"/>
  <c r="J157" i="11"/>
  <c r="G157" i="11"/>
  <c r="H290" i="11"/>
  <c r="H289" i="11"/>
  <c r="H285" i="11"/>
  <c r="H284" i="11"/>
  <c r="H281" i="11"/>
  <c r="H280" i="11"/>
  <c r="H279" i="11"/>
  <c r="H278" i="11"/>
  <c r="H277" i="11"/>
  <c r="H276" i="11"/>
  <c r="H275" i="11"/>
  <c r="H274" i="11"/>
  <c r="H283" i="11"/>
  <c r="H282" i="11"/>
  <c r="H273" i="11"/>
  <c r="H272" i="11"/>
  <c r="H288" i="11"/>
  <c r="H287" i="11"/>
  <c r="H157" i="11"/>
  <c r="BF248" i="11"/>
  <c r="BE248" i="11"/>
  <c r="BD248" i="11"/>
  <c r="BC248" i="11"/>
  <c r="BB248" i="11"/>
  <c r="BA248" i="11"/>
  <c r="AZ248" i="11"/>
  <c r="AY248" i="11"/>
  <c r="AX248" i="11"/>
  <c r="AW248" i="11"/>
  <c r="AV248" i="11"/>
  <c r="AU248" i="11"/>
  <c r="AT248" i="11"/>
  <c r="AS248" i="11"/>
  <c r="AR248" i="11"/>
  <c r="AQ248" i="11"/>
  <c r="AP248" i="11"/>
  <c r="AO248" i="11"/>
  <c r="AN248" i="11"/>
  <c r="AM248" i="11"/>
  <c r="AL248" i="11"/>
  <c r="AK248" i="11"/>
  <c r="AJ248" i="11"/>
  <c r="AI248" i="11"/>
  <c r="AH248" i="11"/>
  <c r="AG248" i="11"/>
  <c r="AF248" i="11"/>
  <c r="AE248" i="11"/>
  <c r="AD248" i="11"/>
  <c r="AC248" i="11"/>
  <c r="AB248" i="11"/>
  <c r="AA248" i="11"/>
  <c r="Z248" i="11"/>
  <c r="Y248" i="11"/>
  <c r="X248" i="11"/>
  <c r="W248" i="11"/>
  <c r="V248" i="11"/>
  <c r="U248" i="11"/>
  <c r="T248" i="11"/>
  <c r="S248" i="11"/>
  <c r="R248" i="11"/>
  <c r="Q248" i="11"/>
  <c r="P248" i="11"/>
  <c r="O248" i="11"/>
  <c r="N248" i="11"/>
  <c r="M248" i="11"/>
  <c r="L248" i="11"/>
  <c r="K248" i="11"/>
  <c r="BF247" i="11"/>
  <c r="BE247" i="11"/>
  <c r="BD247" i="11"/>
  <c r="BC247" i="11"/>
  <c r="BB247" i="11"/>
  <c r="BA247" i="11"/>
  <c r="AZ247" i="11"/>
  <c r="AY247" i="11"/>
  <c r="AX247" i="11"/>
  <c r="AW247" i="11"/>
  <c r="AV247" i="11"/>
  <c r="AU247" i="11"/>
  <c r="AT247" i="11"/>
  <c r="AS247" i="11"/>
  <c r="AR247" i="11"/>
  <c r="AQ247" i="11"/>
  <c r="AP247" i="11"/>
  <c r="AO247" i="11"/>
  <c r="AN247" i="11"/>
  <c r="AM247" i="11"/>
  <c r="AL247" i="11"/>
  <c r="AK247" i="11"/>
  <c r="AJ247" i="11"/>
  <c r="AI247" i="11"/>
  <c r="AH247" i="11"/>
  <c r="AG247" i="11"/>
  <c r="AF247" i="11"/>
  <c r="AE247" i="11"/>
  <c r="AD247" i="11"/>
  <c r="AC247" i="11"/>
  <c r="AB247" i="11"/>
  <c r="AA247" i="11"/>
  <c r="Z247" i="11"/>
  <c r="Y247" i="11"/>
  <c r="X247" i="11"/>
  <c r="W247" i="11"/>
  <c r="V247" i="11"/>
  <c r="U247" i="11"/>
  <c r="T247" i="11"/>
  <c r="S247" i="11"/>
  <c r="R247" i="11"/>
  <c r="Q247" i="11"/>
  <c r="P247" i="11"/>
  <c r="O247" i="11"/>
  <c r="N247" i="11"/>
  <c r="M247" i="11"/>
  <c r="L247" i="11"/>
  <c r="K247" i="11"/>
  <c r="BF245" i="11"/>
  <c r="BE245" i="11"/>
  <c r="BD245" i="11"/>
  <c r="BC245" i="11"/>
  <c r="BB245" i="11"/>
  <c r="BA245" i="11"/>
  <c r="AZ245" i="11"/>
  <c r="AY245" i="11"/>
  <c r="AX245" i="11"/>
  <c r="AW245" i="11"/>
  <c r="AV245" i="11"/>
  <c r="AU245" i="11"/>
  <c r="AT245" i="11"/>
  <c r="AS245" i="11"/>
  <c r="AR245" i="11"/>
  <c r="AQ245" i="11"/>
  <c r="AP245" i="11"/>
  <c r="AO245" i="11"/>
  <c r="AN245" i="11"/>
  <c r="AM245" i="11"/>
  <c r="AL245" i="11"/>
  <c r="AK245" i="11"/>
  <c r="AJ245" i="11"/>
  <c r="AI245" i="11"/>
  <c r="AH245" i="11"/>
  <c r="AG245" i="11"/>
  <c r="AF245" i="11"/>
  <c r="AE245" i="11"/>
  <c r="AD245" i="11"/>
  <c r="AC245" i="11"/>
  <c r="AB245" i="11"/>
  <c r="AA245" i="11"/>
  <c r="Z245" i="11"/>
  <c r="Y245" i="11"/>
  <c r="X245" i="11"/>
  <c r="W245" i="11"/>
  <c r="V245" i="11"/>
  <c r="U245" i="11"/>
  <c r="T245" i="11"/>
  <c r="S245" i="11"/>
  <c r="R245" i="11"/>
  <c r="Q245" i="11"/>
  <c r="P245" i="11"/>
  <c r="O245" i="11"/>
  <c r="N245" i="11"/>
  <c r="M245" i="11"/>
  <c r="L245" i="11"/>
  <c r="K245" i="11"/>
  <c r="BF244" i="11"/>
  <c r="BE244" i="11"/>
  <c r="BD244" i="11"/>
  <c r="BC244" i="11"/>
  <c r="BB244" i="11"/>
  <c r="BA244" i="11"/>
  <c r="AZ244" i="11"/>
  <c r="AY244" i="11"/>
  <c r="AX244" i="11"/>
  <c r="AW244" i="11"/>
  <c r="AV244" i="11"/>
  <c r="AU244" i="11"/>
  <c r="AT244" i="11"/>
  <c r="AS244" i="11"/>
  <c r="AR244" i="11"/>
  <c r="AQ244" i="11"/>
  <c r="AP244" i="11"/>
  <c r="AO244" i="11"/>
  <c r="AN244" i="11"/>
  <c r="AM244" i="11"/>
  <c r="AL244" i="11"/>
  <c r="AK244" i="11"/>
  <c r="AJ244" i="11"/>
  <c r="AI244" i="11"/>
  <c r="AH244" i="11"/>
  <c r="AG244" i="11"/>
  <c r="AF244" i="11"/>
  <c r="AE244" i="11"/>
  <c r="AD244" i="11"/>
  <c r="AC244" i="11"/>
  <c r="AB244" i="11"/>
  <c r="AA244" i="11"/>
  <c r="Z244" i="11"/>
  <c r="Y244" i="11"/>
  <c r="X244" i="11"/>
  <c r="W244" i="11"/>
  <c r="V244" i="11"/>
  <c r="U244" i="11"/>
  <c r="T244" i="11"/>
  <c r="S244" i="11"/>
  <c r="R244" i="11"/>
  <c r="Q244" i="11"/>
  <c r="P244" i="11"/>
  <c r="O244" i="11"/>
  <c r="N244" i="11"/>
  <c r="M244" i="11"/>
  <c r="L244" i="11"/>
  <c r="K244" i="11"/>
  <c r="J248" i="11"/>
  <c r="G248" i="11"/>
  <c r="I248" i="11"/>
  <c r="J247" i="11"/>
  <c r="I247" i="11"/>
  <c r="G247" i="11"/>
  <c r="J245" i="11"/>
  <c r="G245" i="11"/>
  <c r="I245" i="11"/>
  <c r="J244" i="11"/>
  <c r="I244" i="11"/>
  <c r="G244" i="11"/>
  <c r="BF243" i="11"/>
  <c r="BE243" i="11"/>
  <c r="BD243" i="11"/>
  <c r="BC243" i="11"/>
  <c r="BB243" i="11"/>
  <c r="BA243" i="11"/>
  <c r="AZ243" i="11"/>
  <c r="AY243" i="11"/>
  <c r="AX243" i="11"/>
  <c r="AW243" i="11"/>
  <c r="AV243" i="11"/>
  <c r="AU243" i="11"/>
  <c r="AT243" i="11"/>
  <c r="AS243" i="11"/>
  <c r="AR243" i="11"/>
  <c r="AQ243" i="11"/>
  <c r="AP243" i="11"/>
  <c r="AO243" i="11"/>
  <c r="AN243" i="11"/>
  <c r="AM243" i="11"/>
  <c r="AL243" i="11"/>
  <c r="AK243" i="11"/>
  <c r="AJ243" i="11"/>
  <c r="AI243" i="11"/>
  <c r="AH243" i="11"/>
  <c r="AG243" i="11"/>
  <c r="AF243" i="11"/>
  <c r="AE243" i="11"/>
  <c r="AD243" i="11"/>
  <c r="AC243" i="11"/>
  <c r="AB243" i="11"/>
  <c r="AA243" i="11"/>
  <c r="Z243" i="11"/>
  <c r="Y243" i="11"/>
  <c r="X243" i="11"/>
  <c r="W243" i="11"/>
  <c r="V243" i="11"/>
  <c r="U243" i="11"/>
  <c r="T243" i="11"/>
  <c r="S243" i="11"/>
  <c r="R243" i="11"/>
  <c r="Q243" i="11"/>
  <c r="P243" i="11"/>
  <c r="O243" i="11"/>
  <c r="N243" i="11"/>
  <c r="M243" i="11"/>
  <c r="L243" i="11"/>
  <c r="K243" i="11"/>
  <c r="BF242" i="11"/>
  <c r="BE242" i="11"/>
  <c r="BD242" i="11"/>
  <c r="BC242" i="11"/>
  <c r="BB242" i="11"/>
  <c r="BA242" i="11"/>
  <c r="AZ242" i="11"/>
  <c r="AY242" i="11"/>
  <c r="AX242" i="11"/>
  <c r="AW242" i="11"/>
  <c r="AV242" i="11"/>
  <c r="AU242" i="11"/>
  <c r="AT242" i="11"/>
  <c r="AS242" i="11"/>
  <c r="AR242" i="11"/>
  <c r="AQ242" i="11"/>
  <c r="AP242" i="11"/>
  <c r="AO242" i="11"/>
  <c r="AN242" i="11"/>
  <c r="AM242" i="11"/>
  <c r="AL242" i="11"/>
  <c r="AK242" i="11"/>
  <c r="AJ242" i="11"/>
  <c r="AI242" i="11"/>
  <c r="AH242" i="11"/>
  <c r="AG242" i="11"/>
  <c r="AF242" i="11"/>
  <c r="AE242" i="11"/>
  <c r="AD242" i="11"/>
  <c r="AC242" i="11"/>
  <c r="AB242" i="11"/>
  <c r="AA242" i="11"/>
  <c r="Z242" i="11"/>
  <c r="Y242" i="11"/>
  <c r="X242" i="11"/>
  <c r="W242" i="11"/>
  <c r="V242" i="11"/>
  <c r="U242" i="11"/>
  <c r="T242" i="11"/>
  <c r="S242" i="11"/>
  <c r="R242" i="11"/>
  <c r="Q242" i="11"/>
  <c r="P242" i="11"/>
  <c r="O242" i="11"/>
  <c r="N242" i="11"/>
  <c r="M242" i="11"/>
  <c r="L242" i="11"/>
  <c r="K242" i="11"/>
  <c r="BF241" i="11"/>
  <c r="BE241" i="11"/>
  <c r="BD241" i="11"/>
  <c r="BC241" i="11"/>
  <c r="BB241" i="11"/>
  <c r="BA241" i="11"/>
  <c r="AZ241" i="11"/>
  <c r="AY241" i="11"/>
  <c r="AX241" i="11"/>
  <c r="AW241" i="11"/>
  <c r="AV241" i="11"/>
  <c r="AU241" i="11"/>
  <c r="AT241" i="11"/>
  <c r="AS241" i="11"/>
  <c r="AR241" i="11"/>
  <c r="AQ241" i="11"/>
  <c r="AP241" i="11"/>
  <c r="AO241" i="11"/>
  <c r="AN241" i="11"/>
  <c r="AM241" i="11"/>
  <c r="AL241" i="11"/>
  <c r="AK241" i="11"/>
  <c r="AJ241" i="11"/>
  <c r="AI241" i="11"/>
  <c r="AH241" i="11"/>
  <c r="AG241" i="11"/>
  <c r="AF241" i="11"/>
  <c r="AE241" i="11"/>
  <c r="AD241" i="11"/>
  <c r="AC241" i="11"/>
  <c r="AB241" i="11"/>
  <c r="AA241" i="11"/>
  <c r="Z241" i="11"/>
  <c r="Y241" i="11"/>
  <c r="X241" i="11"/>
  <c r="W241" i="11"/>
  <c r="V241" i="11"/>
  <c r="U241" i="11"/>
  <c r="T241" i="11"/>
  <c r="S241" i="11"/>
  <c r="R241" i="11"/>
  <c r="Q241" i="11"/>
  <c r="P241" i="11"/>
  <c r="O241" i="11"/>
  <c r="N241" i="11"/>
  <c r="M241" i="11"/>
  <c r="L241" i="11"/>
  <c r="K241" i="11"/>
  <c r="J243" i="11"/>
  <c r="I243" i="11"/>
  <c r="G243" i="11"/>
  <c r="J242" i="11"/>
  <c r="G242" i="11"/>
  <c r="I242" i="11"/>
  <c r="J241" i="11"/>
  <c r="I241" i="11"/>
  <c r="G241" i="11"/>
  <c r="BF240" i="11"/>
  <c r="BE240" i="11"/>
  <c r="BD240" i="11"/>
  <c r="BC240" i="11"/>
  <c r="BB240" i="11"/>
  <c r="BA240" i="11"/>
  <c r="AZ240" i="11"/>
  <c r="AY240" i="11"/>
  <c r="AX240" i="11"/>
  <c r="AW240" i="11"/>
  <c r="AV240" i="11"/>
  <c r="AU240" i="11"/>
  <c r="AT240" i="11"/>
  <c r="AS240" i="11"/>
  <c r="AR240" i="11"/>
  <c r="AQ240" i="11"/>
  <c r="AP240" i="11"/>
  <c r="AO240" i="11"/>
  <c r="AN240" i="11"/>
  <c r="AM240" i="11"/>
  <c r="AL240" i="11"/>
  <c r="AK240" i="11"/>
  <c r="AJ240" i="11"/>
  <c r="AI240" i="11"/>
  <c r="AH240" i="11"/>
  <c r="AG240" i="11"/>
  <c r="AF240" i="11"/>
  <c r="AE240" i="11"/>
  <c r="AD240" i="11"/>
  <c r="AC240" i="11"/>
  <c r="AB240" i="11"/>
  <c r="AA240" i="11"/>
  <c r="Z240" i="11"/>
  <c r="Y240" i="11"/>
  <c r="X240" i="11"/>
  <c r="W240" i="11"/>
  <c r="V240" i="11"/>
  <c r="U240" i="11"/>
  <c r="T240" i="11"/>
  <c r="S240" i="11"/>
  <c r="R240" i="11"/>
  <c r="Q240" i="11"/>
  <c r="P240" i="11"/>
  <c r="O240" i="11"/>
  <c r="N240" i="11"/>
  <c r="M240" i="11"/>
  <c r="L240" i="11"/>
  <c r="K240" i="11"/>
  <c r="J240" i="11"/>
  <c r="I240" i="11"/>
  <c r="G240" i="11"/>
  <c r="BF238" i="11"/>
  <c r="BE238" i="11"/>
  <c r="BD238" i="11"/>
  <c r="BC238" i="11"/>
  <c r="BB238" i="11"/>
  <c r="BA238" i="11"/>
  <c r="AZ238" i="11"/>
  <c r="AY238" i="11"/>
  <c r="AX238" i="11"/>
  <c r="AW238" i="11"/>
  <c r="AV238" i="11"/>
  <c r="AU238" i="11"/>
  <c r="AT238" i="11"/>
  <c r="AS238" i="11"/>
  <c r="AR238" i="11"/>
  <c r="AQ238" i="11"/>
  <c r="AP238" i="11"/>
  <c r="AO238" i="11"/>
  <c r="AN238" i="11"/>
  <c r="AM238" i="11"/>
  <c r="AL238" i="11"/>
  <c r="AK238" i="11"/>
  <c r="AJ238" i="11"/>
  <c r="AI238" i="11"/>
  <c r="AH238" i="11"/>
  <c r="AG238" i="11"/>
  <c r="AF238" i="11"/>
  <c r="AE238" i="11"/>
  <c r="AD238" i="11"/>
  <c r="AC238" i="11"/>
  <c r="AB238" i="11"/>
  <c r="AA238" i="11"/>
  <c r="Z238" i="11"/>
  <c r="Y238" i="11"/>
  <c r="X238" i="11"/>
  <c r="W238" i="11"/>
  <c r="V238" i="11"/>
  <c r="U238" i="11"/>
  <c r="T238" i="11"/>
  <c r="S238" i="11"/>
  <c r="R238" i="11"/>
  <c r="Q238" i="11"/>
  <c r="P238" i="11"/>
  <c r="O238" i="11"/>
  <c r="N238" i="11"/>
  <c r="M238" i="11"/>
  <c r="L238" i="11"/>
  <c r="K238" i="11"/>
  <c r="BF237" i="11"/>
  <c r="BE237" i="11"/>
  <c r="BD237" i="11"/>
  <c r="BC237" i="11"/>
  <c r="BB237" i="11"/>
  <c r="BA237" i="11"/>
  <c r="AZ237" i="11"/>
  <c r="AY237" i="11"/>
  <c r="AX237" i="11"/>
  <c r="AW237" i="11"/>
  <c r="AV237" i="11"/>
  <c r="AU237" i="11"/>
  <c r="AT237" i="11"/>
  <c r="AS237" i="11"/>
  <c r="AR237" i="11"/>
  <c r="AQ237" i="11"/>
  <c r="AP237" i="11"/>
  <c r="AO237" i="11"/>
  <c r="AN237" i="11"/>
  <c r="AM237" i="11"/>
  <c r="AL237" i="11"/>
  <c r="AK237" i="11"/>
  <c r="AJ237" i="11"/>
  <c r="AI237" i="11"/>
  <c r="AH237" i="11"/>
  <c r="AG237" i="11"/>
  <c r="AF237" i="11"/>
  <c r="AE237" i="11"/>
  <c r="AD237" i="11"/>
  <c r="AC237" i="11"/>
  <c r="AB237" i="11"/>
  <c r="AA237" i="11"/>
  <c r="Z237" i="11"/>
  <c r="Y237" i="11"/>
  <c r="X237" i="11"/>
  <c r="W237" i="11"/>
  <c r="V237" i="11"/>
  <c r="U237" i="11"/>
  <c r="T237" i="11"/>
  <c r="S237" i="11"/>
  <c r="R237" i="11"/>
  <c r="Q237" i="11"/>
  <c r="P237" i="11"/>
  <c r="O237" i="11"/>
  <c r="N237" i="11"/>
  <c r="M237" i="11"/>
  <c r="L237" i="11"/>
  <c r="K237" i="11"/>
  <c r="BF236" i="11"/>
  <c r="BE236" i="11"/>
  <c r="BD236" i="11"/>
  <c r="BC236" i="11"/>
  <c r="BB236" i="11"/>
  <c r="BA236" i="11"/>
  <c r="AZ236" i="11"/>
  <c r="AY236" i="11"/>
  <c r="AX236" i="11"/>
  <c r="AW236" i="11"/>
  <c r="AV236" i="11"/>
  <c r="AU236" i="11"/>
  <c r="AT236" i="11"/>
  <c r="AS236" i="11"/>
  <c r="AR236" i="11"/>
  <c r="AQ236" i="11"/>
  <c r="AP236" i="11"/>
  <c r="AO236" i="11"/>
  <c r="AN236" i="11"/>
  <c r="AM236" i="11"/>
  <c r="AL236" i="11"/>
  <c r="AK236" i="11"/>
  <c r="AJ236" i="11"/>
  <c r="AI236" i="11"/>
  <c r="AH236" i="11"/>
  <c r="AG236" i="11"/>
  <c r="AF236" i="11"/>
  <c r="AE236" i="11"/>
  <c r="AD236" i="11"/>
  <c r="AC236" i="11"/>
  <c r="AB236" i="11"/>
  <c r="AA236" i="11"/>
  <c r="Z236" i="11"/>
  <c r="Y236" i="11"/>
  <c r="X236" i="11"/>
  <c r="W236" i="11"/>
  <c r="V236" i="11"/>
  <c r="U236" i="11"/>
  <c r="T236" i="11"/>
  <c r="S236" i="11"/>
  <c r="R236" i="11"/>
  <c r="Q236" i="11"/>
  <c r="P236" i="11"/>
  <c r="O236" i="11"/>
  <c r="N236" i="11"/>
  <c r="M236" i="11"/>
  <c r="L236" i="11"/>
  <c r="K236" i="11"/>
  <c r="J238" i="11"/>
  <c r="G238" i="11"/>
  <c r="I238" i="11"/>
  <c r="J237" i="11"/>
  <c r="I237" i="11"/>
  <c r="G237" i="11"/>
  <c r="J236" i="11"/>
  <c r="I236" i="11"/>
  <c r="G236" i="11"/>
  <c r="BF233" i="11"/>
  <c r="BE233" i="11"/>
  <c r="BD233" i="11"/>
  <c r="BC233" i="11"/>
  <c r="BB233" i="11"/>
  <c r="BA233" i="11"/>
  <c r="AZ233" i="11"/>
  <c r="AY233" i="11"/>
  <c r="AX233" i="11"/>
  <c r="AW233" i="11"/>
  <c r="AV233" i="11"/>
  <c r="AU233" i="11"/>
  <c r="AT233" i="11"/>
  <c r="AS233" i="11"/>
  <c r="AR233" i="11"/>
  <c r="AQ233" i="11"/>
  <c r="AP233" i="11"/>
  <c r="AO233" i="11"/>
  <c r="AN233" i="11"/>
  <c r="AM233" i="11"/>
  <c r="AL233" i="11"/>
  <c r="AK233" i="11"/>
  <c r="AJ233" i="11"/>
  <c r="AI233" i="11"/>
  <c r="AH233" i="11"/>
  <c r="AG233" i="11"/>
  <c r="AF233" i="11"/>
  <c r="AE233" i="11"/>
  <c r="AD233" i="11"/>
  <c r="AC233" i="11"/>
  <c r="AB233" i="11"/>
  <c r="AA233" i="11"/>
  <c r="Z233" i="11"/>
  <c r="Y233" i="11"/>
  <c r="X233" i="11"/>
  <c r="W233" i="11"/>
  <c r="V233" i="11"/>
  <c r="U233" i="11"/>
  <c r="T233" i="11"/>
  <c r="S233" i="11"/>
  <c r="R233" i="11"/>
  <c r="Q233" i="11"/>
  <c r="P233" i="11"/>
  <c r="O233" i="11"/>
  <c r="N233" i="11"/>
  <c r="M233" i="11"/>
  <c r="L233" i="11"/>
  <c r="K233" i="11"/>
  <c r="BF232" i="11"/>
  <c r="BE232" i="11"/>
  <c r="BD232" i="11"/>
  <c r="BC232" i="11"/>
  <c r="BB232" i="11"/>
  <c r="BA232" i="11"/>
  <c r="AZ232" i="11"/>
  <c r="AY232" i="11"/>
  <c r="AX232" i="11"/>
  <c r="AW232" i="11"/>
  <c r="AV232" i="11"/>
  <c r="AU232" i="11"/>
  <c r="AT232" i="11"/>
  <c r="AS232" i="11"/>
  <c r="AR232" i="11"/>
  <c r="AQ232" i="11"/>
  <c r="AP232" i="11"/>
  <c r="AO232" i="11"/>
  <c r="AN232" i="11"/>
  <c r="AM232" i="11"/>
  <c r="AL232" i="11"/>
  <c r="AK232" i="11"/>
  <c r="AJ232" i="11"/>
  <c r="AI232" i="11"/>
  <c r="AH232" i="11"/>
  <c r="AG232" i="11"/>
  <c r="AF232" i="11"/>
  <c r="AE232" i="11"/>
  <c r="AD232" i="11"/>
  <c r="AC232" i="11"/>
  <c r="AB232" i="11"/>
  <c r="AA232" i="11"/>
  <c r="Z232" i="11"/>
  <c r="Y232" i="11"/>
  <c r="X232" i="11"/>
  <c r="W232" i="11"/>
  <c r="V232" i="11"/>
  <c r="U232" i="11"/>
  <c r="T232" i="11"/>
  <c r="S232" i="11"/>
  <c r="R232" i="11"/>
  <c r="Q232" i="11"/>
  <c r="P232" i="11"/>
  <c r="O232" i="11"/>
  <c r="N232" i="11"/>
  <c r="M232" i="11"/>
  <c r="L232" i="11"/>
  <c r="K232" i="11"/>
  <c r="BF231" i="11"/>
  <c r="BE231" i="11"/>
  <c r="BD231" i="11"/>
  <c r="BC231" i="11"/>
  <c r="BB231" i="11"/>
  <c r="BA231" i="11"/>
  <c r="AZ231" i="11"/>
  <c r="AY231" i="11"/>
  <c r="AX231" i="11"/>
  <c r="AW231" i="11"/>
  <c r="AV231" i="11"/>
  <c r="AU231" i="11"/>
  <c r="AT231" i="11"/>
  <c r="AS231" i="11"/>
  <c r="AR231" i="11"/>
  <c r="AQ231" i="11"/>
  <c r="AP231" i="11"/>
  <c r="AO231" i="11"/>
  <c r="AN231" i="11"/>
  <c r="AM231" i="11"/>
  <c r="AL231" i="11"/>
  <c r="AK231" i="11"/>
  <c r="AJ231" i="11"/>
  <c r="AI231" i="11"/>
  <c r="AH231" i="11"/>
  <c r="AG231" i="11"/>
  <c r="AF231" i="11"/>
  <c r="AE231" i="11"/>
  <c r="AD231" i="11"/>
  <c r="AC231" i="11"/>
  <c r="AB231" i="11"/>
  <c r="AA231" i="11"/>
  <c r="Z231" i="11"/>
  <c r="Y231" i="11"/>
  <c r="X231" i="11"/>
  <c r="W231" i="11"/>
  <c r="V231" i="11"/>
  <c r="U231" i="11"/>
  <c r="T231" i="11"/>
  <c r="S231" i="11"/>
  <c r="R231" i="11"/>
  <c r="Q231" i="11"/>
  <c r="P231" i="11"/>
  <c r="O231" i="11"/>
  <c r="N231" i="11"/>
  <c r="M231" i="11"/>
  <c r="L231" i="11"/>
  <c r="K231" i="11"/>
  <c r="BF230" i="11"/>
  <c r="BE230" i="11"/>
  <c r="BD230" i="11"/>
  <c r="BC230" i="11"/>
  <c r="BB230" i="11"/>
  <c r="BA230" i="11"/>
  <c r="AZ230" i="11"/>
  <c r="AY230" i="11"/>
  <c r="AX230" i="11"/>
  <c r="AW230" i="11"/>
  <c r="AV230" i="11"/>
  <c r="AU230" i="11"/>
  <c r="AT230" i="11"/>
  <c r="AS230" i="11"/>
  <c r="AR230" i="11"/>
  <c r="AQ230" i="11"/>
  <c r="AP230" i="11"/>
  <c r="AO230" i="11"/>
  <c r="AN230" i="11"/>
  <c r="AM230" i="11"/>
  <c r="AL230" i="11"/>
  <c r="AK230" i="11"/>
  <c r="AJ230" i="11"/>
  <c r="AI230" i="11"/>
  <c r="AH230" i="11"/>
  <c r="AG230" i="11"/>
  <c r="AF230" i="11"/>
  <c r="AE230" i="11"/>
  <c r="AD230" i="11"/>
  <c r="AC230" i="11"/>
  <c r="AB230" i="11"/>
  <c r="AA230" i="11"/>
  <c r="Z230" i="11"/>
  <c r="Y230" i="11"/>
  <c r="X230" i="11"/>
  <c r="W230" i="11"/>
  <c r="V230" i="11"/>
  <c r="U230" i="11"/>
  <c r="T230" i="11"/>
  <c r="S230" i="11"/>
  <c r="R230" i="11"/>
  <c r="Q230" i="11"/>
  <c r="P230" i="11"/>
  <c r="O230" i="11"/>
  <c r="N230" i="11"/>
  <c r="M230" i="11"/>
  <c r="L230" i="11"/>
  <c r="K230" i="11"/>
  <c r="J233" i="11"/>
  <c r="J232" i="11"/>
  <c r="J231" i="11"/>
  <c r="G233" i="11"/>
  <c r="G232" i="11"/>
  <c r="G231" i="11"/>
  <c r="I233" i="11"/>
  <c r="I232" i="11"/>
  <c r="I231" i="11"/>
  <c r="J230" i="11"/>
  <c r="I230" i="11"/>
  <c r="G230" i="11"/>
  <c r="BF228" i="11"/>
  <c r="BE228" i="11"/>
  <c r="BD228" i="11"/>
  <c r="BC228" i="11"/>
  <c r="BB228" i="11"/>
  <c r="BA228" i="11"/>
  <c r="AZ228" i="11"/>
  <c r="AY228" i="11"/>
  <c r="AX228" i="11"/>
  <c r="AW228" i="11"/>
  <c r="AV228" i="11"/>
  <c r="AU228" i="11"/>
  <c r="AT228" i="11"/>
  <c r="AS228" i="11"/>
  <c r="AR228" i="11"/>
  <c r="AQ228" i="11"/>
  <c r="AP228" i="11"/>
  <c r="AO228" i="11"/>
  <c r="AN228" i="11"/>
  <c r="AM228" i="11"/>
  <c r="AL228" i="11"/>
  <c r="AK228" i="11"/>
  <c r="AJ228" i="11"/>
  <c r="AI228" i="11"/>
  <c r="AH228" i="11"/>
  <c r="AG228" i="11"/>
  <c r="AF228" i="11"/>
  <c r="AE228" i="11"/>
  <c r="AD228" i="11"/>
  <c r="AC228" i="11"/>
  <c r="AB228" i="11"/>
  <c r="AA228" i="11"/>
  <c r="Z228" i="11"/>
  <c r="Y228" i="11"/>
  <c r="X228" i="11"/>
  <c r="W228" i="11"/>
  <c r="V228" i="11"/>
  <c r="U228" i="11"/>
  <c r="T228" i="11"/>
  <c r="S228" i="11"/>
  <c r="R228" i="11"/>
  <c r="Q228" i="11"/>
  <c r="P228" i="11"/>
  <c r="O228" i="11"/>
  <c r="N228" i="11"/>
  <c r="M228" i="11"/>
  <c r="L228" i="11"/>
  <c r="K228" i="11"/>
  <c r="BF227" i="11"/>
  <c r="BE227" i="11"/>
  <c r="BD227" i="11"/>
  <c r="BC227" i="11"/>
  <c r="BB227" i="11"/>
  <c r="BA227" i="11"/>
  <c r="AZ227" i="11"/>
  <c r="AY227" i="11"/>
  <c r="AX227" i="11"/>
  <c r="AW227" i="11"/>
  <c r="AV227" i="11"/>
  <c r="AU227" i="11"/>
  <c r="AT227" i="11"/>
  <c r="AS227" i="11"/>
  <c r="AR227" i="11"/>
  <c r="AQ227" i="11"/>
  <c r="AP227" i="11"/>
  <c r="AO227" i="11"/>
  <c r="AN227" i="11"/>
  <c r="AM227" i="11"/>
  <c r="AL227" i="11"/>
  <c r="AK227" i="11"/>
  <c r="AJ227" i="11"/>
  <c r="AI227" i="11"/>
  <c r="AH227" i="11"/>
  <c r="AG227" i="11"/>
  <c r="AF227" i="11"/>
  <c r="AE227" i="11"/>
  <c r="AD227" i="11"/>
  <c r="AC227" i="11"/>
  <c r="AB227" i="11"/>
  <c r="AA227" i="11"/>
  <c r="Z227" i="11"/>
  <c r="Y227" i="11"/>
  <c r="X227" i="11"/>
  <c r="W227" i="11"/>
  <c r="V227" i="11"/>
  <c r="U227" i="11"/>
  <c r="T227" i="11"/>
  <c r="S227" i="11"/>
  <c r="R227" i="11"/>
  <c r="Q227" i="11"/>
  <c r="P227" i="11"/>
  <c r="O227" i="11"/>
  <c r="N227" i="11"/>
  <c r="M227" i="11"/>
  <c r="L227" i="11"/>
  <c r="K227" i="11"/>
  <c r="J228" i="11"/>
  <c r="G228" i="11"/>
  <c r="I228" i="11"/>
  <c r="J227" i="11"/>
  <c r="I227" i="11"/>
  <c r="G227" i="11"/>
  <c r="BF222" i="11"/>
  <c r="BE222" i="11"/>
  <c r="BD222" i="11"/>
  <c r="BC222" i="11"/>
  <c r="BB222" i="11"/>
  <c r="BA222" i="11"/>
  <c r="AZ222" i="11"/>
  <c r="AY222" i="11"/>
  <c r="AX222" i="11"/>
  <c r="AW222" i="11"/>
  <c r="AV222" i="11"/>
  <c r="AU222" i="11"/>
  <c r="AT222" i="11"/>
  <c r="AS222" i="11"/>
  <c r="AR222" i="11"/>
  <c r="AQ222" i="11"/>
  <c r="AP222" i="11"/>
  <c r="AO222" i="11"/>
  <c r="AN222" i="11"/>
  <c r="AM222" i="11"/>
  <c r="AL222" i="11"/>
  <c r="AK222" i="11"/>
  <c r="AJ222" i="11"/>
  <c r="AI222" i="11"/>
  <c r="AH222" i="11"/>
  <c r="AG222" i="11"/>
  <c r="AF222" i="11"/>
  <c r="AE222" i="11"/>
  <c r="AD222" i="11"/>
  <c r="AC222" i="11"/>
  <c r="AB222" i="11"/>
  <c r="AA222" i="11"/>
  <c r="Z222" i="11"/>
  <c r="Y222" i="11"/>
  <c r="X222" i="11"/>
  <c r="W222" i="11"/>
  <c r="V222" i="11"/>
  <c r="U222" i="11"/>
  <c r="T222" i="11"/>
  <c r="S222" i="11"/>
  <c r="R222" i="11"/>
  <c r="Q222" i="11"/>
  <c r="P222" i="11"/>
  <c r="O222" i="11"/>
  <c r="N222" i="11"/>
  <c r="M222" i="11"/>
  <c r="L222" i="11"/>
  <c r="K222" i="11"/>
  <c r="BF221" i="11"/>
  <c r="BE221" i="11"/>
  <c r="BD221" i="11"/>
  <c r="BC221" i="11"/>
  <c r="BB221" i="11"/>
  <c r="BA221" i="11"/>
  <c r="AZ221" i="11"/>
  <c r="AY221" i="11"/>
  <c r="AX221" i="11"/>
  <c r="AW221" i="11"/>
  <c r="AV221" i="11"/>
  <c r="AU221" i="11"/>
  <c r="AT221" i="11"/>
  <c r="AS221" i="11"/>
  <c r="AR221" i="11"/>
  <c r="AQ221" i="11"/>
  <c r="AP221" i="11"/>
  <c r="AO221" i="11"/>
  <c r="AN221" i="11"/>
  <c r="AM221" i="11"/>
  <c r="AL221" i="11"/>
  <c r="AK221" i="11"/>
  <c r="AJ221" i="11"/>
  <c r="AI221" i="11"/>
  <c r="AH221" i="11"/>
  <c r="AG221" i="11"/>
  <c r="AF221" i="11"/>
  <c r="AE221" i="11"/>
  <c r="AD221" i="11"/>
  <c r="AC221" i="11"/>
  <c r="AB221" i="11"/>
  <c r="AA221" i="11"/>
  <c r="Z221" i="11"/>
  <c r="Y221" i="11"/>
  <c r="X221" i="11"/>
  <c r="W221" i="11"/>
  <c r="V221" i="11"/>
  <c r="U221" i="11"/>
  <c r="T221" i="11"/>
  <c r="S221" i="11"/>
  <c r="R221" i="11"/>
  <c r="Q221" i="11"/>
  <c r="P221" i="11"/>
  <c r="O221" i="11"/>
  <c r="N221" i="11"/>
  <c r="M221" i="11"/>
  <c r="L221" i="11"/>
  <c r="K221" i="11"/>
  <c r="BF220" i="11"/>
  <c r="BE220" i="11"/>
  <c r="BD220" i="11"/>
  <c r="BC220" i="11"/>
  <c r="BB220" i="11"/>
  <c r="BA220" i="11"/>
  <c r="AZ220" i="11"/>
  <c r="AY220" i="11"/>
  <c r="AX220" i="11"/>
  <c r="AW220" i="11"/>
  <c r="AV220" i="11"/>
  <c r="AU220" i="11"/>
  <c r="AT220" i="11"/>
  <c r="AS220" i="11"/>
  <c r="AR220" i="11"/>
  <c r="AQ220" i="11"/>
  <c r="AP220" i="11"/>
  <c r="AO220" i="11"/>
  <c r="AN220" i="11"/>
  <c r="AM220" i="11"/>
  <c r="AL220" i="11"/>
  <c r="AK220" i="11"/>
  <c r="AJ220" i="11"/>
  <c r="AI220" i="11"/>
  <c r="AH220" i="11"/>
  <c r="AG220" i="11"/>
  <c r="AF220" i="11"/>
  <c r="AE220" i="11"/>
  <c r="AD220" i="11"/>
  <c r="AC220" i="11"/>
  <c r="AB220" i="11"/>
  <c r="AA220" i="11"/>
  <c r="Z220" i="11"/>
  <c r="Y220" i="11"/>
  <c r="X220" i="11"/>
  <c r="W220" i="11"/>
  <c r="V220" i="11"/>
  <c r="U220" i="11"/>
  <c r="T220" i="11"/>
  <c r="S220" i="11"/>
  <c r="R220" i="11"/>
  <c r="Q220" i="11"/>
  <c r="P220" i="11"/>
  <c r="O220" i="11"/>
  <c r="N220" i="11"/>
  <c r="M220" i="11"/>
  <c r="L220" i="11"/>
  <c r="K220" i="11"/>
  <c r="BF219" i="11"/>
  <c r="BE219" i="11"/>
  <c r="BD219" i="11"/>
  <c r="BC219" i="11"/>
  <c r="BB219" i="11"/>
  <c r="BA219" i="11"/>
  <c r="AZ219" i="11"/>
  <c r="AY219" i="11"/>
  <c r="AX219" i="11"/>
  <c r="AW219" i="11"/>
  <c r="AV219" i="11"/>
  <c r="AU219" i="11"/>
  <c r="AT219" i="11"/>
  <c r="AS219" i="11"/>
  <c r="AR219" i="11"/>
  <c r="AQ219" i="11"/>
  <c r="AP219" i="11"/>
  <c r="AO219" i="11"/>
  <c r="AN219" i="11"/>
  <c r="AM219" i="11"/>
  <c r="AL219" i="11"/>
  <c r="AK219" i="11"/>
  <c r="AJ219" i="11"/>
  <c r="AI219" i="11"/>
  <c r="AH219" i="11"/>
  <c r="AG219" i="11"/>
  <c r="AF219" i="11"/>
  <c r="AE219" i="11"/>
  <c r="AD219" i="11"/>
  <c r="AC219" i="11"/>
  <c r="AB219" i="11"/>
  <c r="AA219" i="11"/>
  <c r="Z219" i="11"/>
  <c r="Y219" i="11"/>
  <c r="X219" i="11"/>
  <c r="W219" i="11"/>
  <c r="V219" i="11"/>
  <c r="U219" i="11"/>
  <c r="T219" i="11"/>
  <c r="S219" i="11"/>
  <c r="R219" i="11"/>
  <c r="Q219" i="11"/>
  <c r="P219" i="11"/>
  <c r="O219" i="11"/>
  <c r="N219" i="11"/>
  <c r="M219" i="11"/>
  <c r="L219" i="11"/>
  <c r="K219" i="11"/>
  <c r="J222" i="11"/>
  <c r="J221" i="11"/>
  <c r="G222" i="11"/>
  <c r="G221" i="11"/>
  <c r="J220" i="11"/>
  <c r="G220" i="11"/>
  <c r="I222" i="11"/>
  <c r="I221" i="11"/>
  <c r="I220" i="11"/>
  <c r="J219" i="11"/>
  <c r="I219" i="11"/>
  <c r="G219" i="11"/>
  <c r="BF224" i="11"/>
  <c r="BE224" i="11"/>
  <c r="BD224" i="11"/>
  <c r="BC224" i="11"/>
  <c r="BB224" i="11"/>
  <c r="BA224" i="11"/>
  <c r="AZ224" i="11"/>
  <c r="AY224" i="11"/>
  <c r="AX224" i="11"/>
  <c r="AW224" i="11"/>
  <c r="AV224" i="11"/>
  <c r="AU224" i="11"/>
  <c r="AT224" i="11"/>
  <c r="AS224" i="11"/>
  <c r="AR224" i="11"/>
  <c r="AQ224" i="11"/>
  <c r="AP224" i="11"/>
  <c r="AO224" i="11"/>
  <c r="AN224" i="11"/>
  <c r="AM224" i="11"/>
  <c r="AL224" i="11"/>
  <c r="AK224" i="11"/>
  <c r="AJ224" i="11"/>
  <c r="AI224" i="11"/>
  <c r="AH224" i="11"/>
  <c r="AG224" i="11"/>
  <c r="AF224" i="11"/>
  <c r="AE224" i="11"/>
  <c r="AD224" i="11"/>
  <c r="AC224" i="11"/>
  <c r="AB224" i="11"/>
  <c r="AA224" i="11"/>
  <c r="Z224" i="11"/>
  <c r="Y224" i="11"/>
  <c r="X224" i="11"/>
  <c r="W224" i="11"/>
  <c r="V224" i="11"/>
  <c r="U224" i="11"/>
  <c r="T224" i="11"/>
  <c r="S224" i="11"/>
  <c r="R224" i="11"/>
  <c r="Q224" i="11"/>
  <c r="P224" i="11"/>
  <c r="O224" i="11"/>
  <c r="N224" i="11"/>
  <c r="M224" i="11"/>
  <c r="L224" i="11"/>
  <c r="K224" i="11"/>
  <c r="J224" i="11"/>
  <c r="G224" i="11"/>
  <c r="I224" i="11"/>
  <c r="BF223" i="11"/>
  <c r="BE223" i="11"/>
  <c r="BD223" i="11"/>
  <c r="BC223" i="11"/>
  <c r="BB223" i="11"/>
  <c r="BA223" i="11"/>
  <c r="AZ223" i="11"/>
  <c r="AY223" i="11"/>
  <c r="AX223" i="11"/>
  <c r="AW223" i="11"/>
  <c r="AV223" i="11"/>
  <c r="AU223" i="11"/>
  <c r="AT223" i="11"/>
  <c r="AS223" i="11"/>
  <c r="AR223" i="11"/>
  <c r="AQ223" i="11"/>
  <c r="AP223" i="11"/>
  <c r="AO223" i="11"/>
  <c r="AN223" i="11"/>
  <c r="AM223" i="11"/>
  <c r="AL223" i="11"/>
  <c r="AK223" i="11"/>
  <c r="AJ223" i="11"/>
  <c r="AI223" i="11"/>
  <c r="AH223" i="11"/>
  <c r="AG223" i="11"/>
  <c r="AF223" i="11"/>
  <c r="AE223" i="11"/>
  <c r="AD223" i="11"/>
  <c r="AC223" i="11"/>
  <c r="AB223" i="11"/>
  <c r="AA223" i="11"/>
  <c r="Z223" i="11"/>
  <c r="Y223" i="11"/>
  <c r="X223" i="11"/>
  <c r="W223" i="11"/>
  <c r="V223" i="11"/>
  <c r="U223" i="11"/>
  <c r="T223" i="11"/>
  <c r="S223" i="11"/>
  <c r="R223" i="11"/>
  <c r="Q223" i="11"/>
  <c r="P223" i="11"/>
  <c r="O223" i="11"/>
  <c r="N223" i="11"/>
  <c r="M223" i="11"/>
  <c r="L223" i="11"/>
  <c r="K223" i="11"/>
  <c r="J223" i="11"/>
  <c r="I223" i="11"/>
  <c r="G223" i="11"/>
  <c r="BF226" i="11"/>
  <c r="BE226" i="11"/>
  <c r="BD226" i="11"/>
  <c r="BC226" i="11"/>
  <c r="BB226" i="11"/>
  <c r="BA226" i="11"/>
  <c r="AZ226" i="11"/>
  <c r="AY226" i="11"/>
  <c r="AX226" i="11"/>
  <c r="AW226" i="11"/>
  <c r="AV226" i="11"/>
  <c r="AU226" i="11"/>
  <c r="AT226" i="11"/>
  <c r="AS226" i="11"/>
  <c r="AR226" i="11"/>
  <c r="AQ226" i="11"/>
  <c r="AP226" i="11"/>
  <c r="AO226" i="11"/>
  <c r="AN226" i="11"/>
  <c r="AM226" i="11"/>
  <c r="AL226" i="11"/>
  <c r="AK226" i="11"/>
  <c r="AJ226" i="11"/>
  <c r="AI226" i="11"/>
  <c r="AH226" i="11"/>
  <c r="AG226" i="11"/>
  <c r="AF226" i="11"/>
  <c r="AE226" i="11"/>
  <c r="AD226" i="11"/>
  <c r="AC226" i="11"/>
  <c r="AB226" i="11"/>
  <c r="AA226" i="11"/>
  <c r="Z226" i="11"/>
  <c r="Y226" i="11"/>
  <c r="X226" i="11"/>
  <c r="W226" i="11"/>
  <c r="V226" i="11"/>
  <c r="U226" i="11"/>
  <c r="T226" i="11"/>
  <c r="S226" i="11"/>
  <c r="R226" i="11"/>
  <c r="Q226" i="11"/>
  <c r="P226" i="11"/>
  <c r="O226" i="11"/>
  <c r="N226" i="11"/>
  <c r="M226" i="11"/>
  <c r="L226" i="11"/>
  <c r="K226" i="11"/>
  <c r="J226" i="11"/>
  <c r="G226" i="11"/>
  <c r="I226" i="11"/>
  <c r="BF225" i="11"/>
  <c r="BE225" i="11"/>
  <c r="BD225" i="11"/>
  <c r="BC225" i="11"/>
  <c r="BB225" i="11"/>
  <c r="BA225" i="11"/>
  <c r="AZ225" i="11"/>
  <c r="AY225" i="11"/>
  <c r="AX225" i="11"/>
  <c r="AW225" i="11"/>
  <c r="AV225" i="11"/>
  <c r="AU225" i="11"/>
  <c r="AT225" i="11"/>
  <c r="AS225" i="11"/>
  <c r="AR225" i="11"/>
  <c r="AQ225" i="11"/>
  <c r="AP225" i="11"/>
  <c r="AO225" i="11"/>
  <c r="AN225" i="11"/>
  <c r="AM225" i="11"/>
  <c r="AL225" i="11"/>
  <c r="AK225" i="11"/>
  <c r="AJ225" i="11"/>
  <c r="AI225" i="11"/>
  <c r="AH225" i="11"/>
  <c r="AG225" i="11"/>
  <c r="AF225" i="11"/>
  <c r="AE225" i="11"/>
  <c r="AD225" i="11"/>
  <c r="AC225" i="11"/>
  <c r="AB225" i="11"/>
  <c r="AA225" i="11"/>
  <c r="Z225" i="11"/>
  <c r="Y225" i="11"/>
  <c r="X225" i="11"/>
  <c r="W225" i="11"/>
  <c r="V225" i="11"/>
  <c r="U225" i="11"/>
  <c r="T225" i="11"/>
  <c r="S225" i="11"/>
  <c r="R225" i="11"/>
  <c r="Q225" i="11"/>
  <c r="P225" i="11"/>
  <c r="O225" i="11"/>
  <c r="N225" i="11"/>
  <c r="M225" i="11"/>
  <c r="L225" i="11"/>
  <c r="K225" i="11"/>
  <c r="J225" i="11"/>
  <c r="I225" i="11"/>
  <c r="G225" i="11"/>
  <c r="H248" i="11"/>
  <c r="H247" i="11"/>
  <c r="H245" i="11"/>
  <c r="H244" i="11"/>
  <c r="H243" i="11"/>
  <c r="H242" i="11"/>
  <c r="H241" i="11"/>
  <c r="H240" i="11"/>
  <c r="H238" i="11"/>
  <c r="H237" i="11"/>
  <c r="H236" i="11"/>
  <c r="H233" i="11"/>
  <c r="H232" i="11"/>
  <c r="H231" i="11"/>
  <c r="H230" i="11"/>
  <c r="H228" i="11"/>
  <c r="H227" i="11"/>
  <c r="H222" i="11"/>
  <c r="H221" i="11"/>
  <c r="H220" i="11"/>
  <c r="H219" i="11"/>
  <c r="H224" i="11"/>
  <c r="H223" i="11"/>
  <c r="H226" i="11"/>
  <c r="H225" i="11"/>
  <c r="BF173" i="11" l="1"/>
  <c r="BD173" i="11"/>
  <c r="BB173" i="11"/>
  <c r="AZ173" i="11"/>
  <c r="AX173" i="11"/>
  <c r="AV173" i="11"/>
  <c r="AT173" i="11"/>
  <c r="AR173" i="11"/>
  <c r="AP173" i="11"/>
  <c r="AN173" i="11"/>
  <c r="AL173" i="11"/>
  <c r="AJ173" i="11"/>
  <c r="AH173" i="11"/>
  <c r="AF173" i="11"/>
  <c r="AD173" i="11"/>
  <c r="AB173" i="11"/>
  <c r="Z173" i="11"/>
  <c r="X173" i="11"/>
  <c r="V173" i="11"/>
  <c r="T173" i="11"/>
  <c r="R173" i="11"/>
  <c r="P173" i="11"/>
  <c r="N173" i="11"/>
  <c r="L173" i="11"/>
  <c r="BF172" i="11"/>
  <c r="BD172" i="11"/>
  <c r="BB172" i="11"/>
  <c r="AZ172" i="11"/>
  <c r="AX172" i="11"/>
  <c r="AV172" i="11"/>
  <c r="AT172" i="11"/>
  <c r="AR172" i="11"/>
  <c r="AP172" i="11"/>
  <c r="AN172" i="11"/>
  <c r="AL172" i="11"/>
  <c r="AJ172" i="11"/>
  <c r="AH172" i="11"/>
  <c r="AF172" i="11"/>
  <c r="AD172" i="11"/>
  <c r="AB172" i="11"/>
  <c r="Z172" i="11"/>
  <c r="X172" i="11"/>
  <c r="V172" i="11"/>
  <c r="T172" i="11"/>
  <c r="R172" i="11"/>
  <c r="P172" i="11"/>
  <c r="N172" i="11"/>
  <c r="L172" i="11"/>
  <c r="BF171" i="11"/>
  <c r="BE171" i="11"/>
  <c r="BD171" i="11"/>
  <c r="BC171" i="11"/>
  <c r="BB171" i="11"/>
  <c r="BA171" i="11"/>
  <c r="AZ171" i="11"/>
  <c r="AY171" i="11"/>
  <c r="AX171" i="11"/>
  <c r="AW171" i="11"/>
  <c r="AV171" i="11"/>
  <c r="AU171" i="11"/>
  <c r="AT171" i="11"/>
  <c r="AS171" i="11"/>
  <c r="AR171" i="11"/>
  <c r="AQ171" i="11"/>
  <c r="AP171" i="11"/>
  <c r="AO171" i="11"/>
  <c r="AN171" i="11"/>
  <c r="AM171" i="11"/>
  <c r="AL171" i="11"/>
  <c r="AK171" i="11"/>
  <c r="AJ171" i="11"/>
  <c r="AI171" i="11"/>
  <c r="AH171" i="11"/>
  <c r="AG171" i="11"/>
  <c r="AF171" i="11"/>
  <c r="AE171" i="11"/>
  <c r="AD171" i="11"/>
  <c r="AC171" i="11"/>
  <c r="AB171" i="11"/>
  <c r="AA171" i="11"/>
  <c r="Z171" i="11"/>
  <c r="Y171" i="11"/>
  <c r="X171" i="11"/>
  <c r="W171" i="11"/>
  <c r="V171" i="11"/>
  <c r="U171" i="11"/>
  <c r="T171" i="11"/>
  <c r="S171" i="11"/>
  <c r="R171" i="11"/>
  <c r="Q171" i="11"/>
  <c r="P171" i="11"/>
  <c r="O171" i="11"/>
  <c r="N171" i="11"/>
  <c r="M171" i="11"/>
  <c r="L171" i="11"/>
  <c r="K171" i="11"/>
  <c r="J174" i="11"/>
  <c r="I174" i="11"/>
  <c r="G174" i="11"/>
  <c r="J173" i="11"/>
  <c r="G173" i="11"/>
  <c r="J172" i="11"/>
  <c r="G172" i="11"/>
  <c r="J171" i="11"/>
  <c r="I171" i="11"/>
  <c r="G171" i="11"/>
  <c r="BF176" i="11"/>
  <c r="BE176" i="11"/>
  <c r="BD176" i="11"/>
  <c r="BC176" i="11"/>
  <c r="BB176" i="11"/>
  <c r="BA176" i="11"/>
  <c r="AZ176" i="11"/>
  <c r="AY176" i="11"/>
  <c r="AX176" i="11"/>
  <c r="AW176" i="11"/>
  <c r="AV176" i="11"/>
  <c r="AU176" i="11"/>
  <c r="AT176" i="11"/>
  <c r="AS176" i="11"/>
  <c r="AR176" i="11"/>
  <c r="AQ176" i="11"/>
  <c r="AP176" i="11"/>
  <c r="AO176" i="11"/>
  <c r="AN176" i="11"/>
  <c r="AM176" i="11"/>
  <c r="AL176" i="11"/>
  <c r="AK176" i="11"/>
  <c r="AJ176" i="11"/>
  <c r="AI176" i="11"/>
  <c r="AH176" i="11"/>
  <c r="AG176" i="11"/>
  <c r="AF176" i="11"/>
  <c r="AE176" i="11"/>
  <c r="AD176" i="11"/>
  <c r="AC176" i="11"/>
  <c r="AB176" i="11"/>
  <c r="AA176" i="11"/>
  <c r="Z176" i="11"/>
  <c r="Y176" i="11"/>
  <c r="X176" i="11"/>
  <c r="W176" i="11"/>
  <c r="V176" i="11"/>
  <c r="U176" i="11"/>
  <c r="T176" i="11"/>
  <c r="S176" i="11"/>
  <c r="R176" i="11"/>
  <c r="Q176" i="11"/>
  <c r="P176" i="11"/>
  <c r="O176" i="11"/>
  <c r="N176" i="11"/>
  <c r="M176" i="11"/>
  <c r="L176" i="11"/>
  <c r="K176" i="11"/>
  <c r="J176" i="11"/>
  <c r="I176" i="11"/>
  <c r="G176" i="11"/>
  <c r="BF175" i="11"/>
  <c r="BE175" i="11"/>
  <c r="BD175" i="11"/>
  <c r="BC175" i="11"/>
  <c r="BB175" i="11"/>
  <c r="BA175" i="11"/>
  <c r="AZ175" i="11"/>
  <c r="AY175" i="11"/>
  <c r="AX175" i="11"/>
  <c r="AW175" i="11"/>
  <c r="AV175" i="11"/>
  <c r="AU175" i="11"/>
  <c r="AT175" i="11"/>
  <c r="AS175" i="11"/>
  <c r="AR175" i="11"/>
  <c r="AQ175" i="11"/>
  <c r="AP175" i="11"/>
  <c r="AO175" i="11"/>
  <c r="AN175" i="11"/>
  <c r="AM175" i="11"/>
  <c r="AL175" i="11"/>
  <c r="AK175" i="11"/>
  <c r="AJ175" i="11"/>
  <c r="AI175" i="11"/>
  <c r="AH175" i="11"/>
  <c r="AG175" i="11"/>
  <c r="AF175" i="11"/>
  <c r="AE175" i="11"/>
  <c r="AD175" i="11"/>
  <c r="AC175" i="11"/>
  <c r="AB175" i="11"/>
  <c r="AA175" i="11"/>
  <c r="Z175" i="11"/>
  <c r="Y175" i="11"/>
  <c r="X175" i="11"/>
  <c r="W175" i="11"/>
  <c r="V175" i="11"/>
  <c r="U175" i="11"/>
  <c r="T175" i="11"/>
  <c r="S175" i="11"/>
  <c r="R175" i="11"/>
  <c r="Q175" i="11"/>
  <c r="P175" i="11"/>
  <c r="O175" i="11"/>
  <c r="N175" i="11"/>
  <c r="M175" i="11"/>
  <c r="L175" i="11"/>
  <c r="K175" i="11"/>
  <c r="J175" i="11"/>
  <c r="I175" i="11"/>
  <c r="G175" i="11"/>
  <c r="BF179" i="11"/>
  <c r="BE179" i="11"/>
  <c r="BD179" i="11"/>
  <c r="BC179" i="11"/>
  <c r="BB179" i="11"/>
  <c r="BA179" i="11"/>
  <c r="AZ179" i="11"/>
  <c r="AY179" i="11"/>
  <c r="AX179" i="11"/>
  <c r="AW179" i="11"/>
  <c r="AV179" i="11"/>
  <c r="AU179" i="11"/>
  <c r="AT179" i="11"/>
  <c r="AS179" i="11"/>
  <c r="AR179" i="11"/>
  <c r="AQ179" i="11"/>
  <c r="AP179" i="11"/>
  <c r="AO179" i="11"/>
  <c r="AN179" i="11"/>
  <c r="AM179" i="11"/>
  <c r="AL179" i="11"/>
  <c r="AK179" i="11"/>
  <c r="AJ179" i="11"/>
  <c r="AI179" i="11"/>
  <c r="AH179" i="11"/>
  <c r="AG179" i="11"/>
  <c r="AF179" i="11"/>
  <c r="AE179" i="11"/>
  <c r="AD179" i="11"/>
  <c r="AC179" i="11"/>
  <c r="AB179" i="11"/>
  <c r="AA179" i="11"/>
  <c r="Z179" i="11"/>
  <c r="Y179" i="11"/>
  <c r="X179" i="11"/>
  <c r="W179" i="11"/>
  <c r="V179" i="11"/>
  <c r="U179" i="11"/>
  <c r="T179" i="11"/>
  <c r="S179" i="11"/>
  <c r="R179" i="11"/>
  <c r="Q179" i="11"/>
  <c r="P179" i="11"/>
  <c r="O179" i="11"/>
  <c r="N179" i="11"/>
  <c r="M179" i="11"/>
  <c r="L179" i="11"/>
  <c r="K179" i="11"/>
  <c r="J179" i="11"/>
  <c r="G179" i="11"/>
  <c r="I179" i="11"/>
  <c r="BF178" i="11"/>
  <c r="BE178" i="11"/>
  <c r="BD178" i="11"/>
  <c r="BC178" i="11"/>
  <c r="BB178" i="11"/>
  <c r="BA178" i="11"/>
  <c r="AZ178" i="11"/>
  <c r="AY178" i="11"/>
  <c r="AX178" i="11"/>
  <c r="AW178" i="11"/>
  <c r="AV178" i="11"/>
  <c r="AU178" i="11"/>
  <c r="AT178" i="11"/>
  <c r="AS178" i="11"/>
  <c r="AR178" i="11"/>
  <c r="AQ178" i="11"/>
  <c r="AP178" i="11"/>
  <c r="AO178" i="11"/>
  <c r="AN178" i="11"/>
  <c r="AM178" i="11"/>
  <c r="AL178" i="11"/>
  <c r="AK178" i="11"/>
  <c r="AJ178" i="11"/>
  <c r="AI178" i="11"/>
  <c r="AH178" i="11"/>
  <c r="AG178" i="11"/>
  <c r="AF178" i="11"/>
  <c r="AE178" i="11"/>
  <c r="AD178" i="11"/>
  <c r="AC178" i="11"/>
  <c r="AB178" i="11"/>
  <c r="AA178" i="11"/>
  <c r="Z178" i="11"/>
  <c r="Y178" i="11"/>
  <c r="X178" i="11"/>
  <c r="W178" i="11"/>
  <c r="V178" i="11"/>
  <c r="U178" i="11"/>
  <c r="T178" i="11"/>
  <c r="S178" i="11"/>
  <c r="R178" i="11"/>
  <c r="Q178" i="11"/>
  <c r="P178" i="11"/>
  <c r="O178" i="11"/>
  <c r="N178" i="11"/>
  <c r="M178" i="11"/>
  <c r="L178" i="11"/>
  <c r="K178" i="11"/>
  <c r="J178" i="11"/>
  <c r="I178" i="11"/>
  <c r="G178" i="11"/>
  <c r="BF170" i="11"/>
  <c r="BE170" i="11"/>
  <c r="BD170" i="11"/>
  <c r="BC170" i="11"/>
  <c r="BB170" i="11"/>
  <c r="BA170" i="11"/>
  <c r="AZ170" i="11"/>
  <c r="AY170" i="11"/>
  <c r="AX170" i="11"/>
  <c r="AW170" i="11"/>
  <c r="AV170" i="11"/>
  <c r="AU170" i="11"/>
  <c r="AT170" i="11"/>
  <c r="AS170" i="11"/>
  <c r="AR170" i="11"/>
  <c r="AQ170" i="11"/>
  <c r="AP170" i="11"/>
  <c r="AO170" i="11"/>
  <c r="AN170" i="11"/>
  <c r="AM170" i="11"/>
  <c r="AL170" i="11"/>
  <c r="AK170" i="11"/>
  <c r="AJ170" i="11"/>
  <c r="AI170" i="11"/>
  <c r="AH170" i="11"/>
  <c r="AG170" i="11"/>
  <c r="AF170" i="11"/>
  <c r="AE170" i="11"/>
  <c r="AD170" i="11"/>
  <c r="AC170" i="11"/>
  <c r="AB170" i="11"/>
  <c r="AA170" i="11"/>
  <c r="Z170" i="11"/>
  <c r="Y170" i="11"/>
  <c r="X170" i="11"/>
  <c r="W170" i="11"/>
  <c r="V170" i="11"/>
  <c r="U170" i="11"/>
  <c r="T170" i="11"/>
  <c r="S170" i="11"/>
  <c r="R170" i="11"/>
  <c r="Q170" i="11"/>
  <c r="P170" i="11"/>
  <c r="O170" i="11"/>
  <c r="N170" i="11"/>
  <c r="M170" i="11"/>
  <c r="L170" i="11"/>
  <c r="K170" i="11"/>
  <c r="J170" i="11"/>
  <c r="I170" i="11"/>
  <c r="G170" i="11"/>
  <c r="BF169" i="11"/>
  <c r="BE169" i="11"/>
  <c r="BD169" i="11"/>
  <c r="L169" i="11"/>
  <c r="K169" i="11"/>
  <c r="J169" i="11"/>
  <c r="BC169" i="11"/>
  <c r="BB169" i="11"/>
  <c r="BA169" i="11"/>
  <c r="AZ169" i="11"/>
  <c r="AY169" i="11"/>
  <c r="AX169" i="11"/>
  <c r="AW169" i="11"/>
  <c r="AV169" i="11"/>
  <c r="AU169" i="11"/>
  <c r="AT169" i="11"/>
  <c r="AS169" i="11"/>
  <c r="AR169" i="11"/>
  <c r="AQ169" i="11"/>
  <c r="AP169" i="11"/>
  <c r="AO169" i="11"/>
  <c r="AN169" i="11"/>
  <c r="AM169" i="11"/>
  <c r="AL169" i="11"/>
  <c r="AK169" i="11"/>
  <c r="AJ169" i="11"/>
  <c r="AI169" i="11"/>
  <c r="AH169" i="11"/>
  <c r="AG169" i="11"/>
  <c r="AF169" i="11"/>
  <c r="AE169" i="11"/>
  <c r="AD169" i="11"/>
  <c r="AC169" i="11"/>
  <c r="AB169" i="11"/>
  <c r="AA169" i="11"/>
  <c r="Z169" i="11"/>
  <c r="Y169" i="11"/>
  <c r="X169" i="11"/>
  <c r="W169" i="11"/>
  <c r="V169" i="11"/>
  <c r="U169" i="11"/>
  <c r="T169" i="11"/>
  <c r="S169" i="11"/>
  <c r="R169" i="11"/>
  <c r="Q169" i="11"/>
  <c r="P169" i="11"/>
  <c r="O169" i="11"/>
  <c r="N169" i="11"/>
  <c r="M169" i="11"/>
  <c r="I169" i="11"/>
  <c r="G169" i="11"/>
  <c r="BF168" i="11"/>
  <c r="BE168" i="11"/>
  <c r="BD168" i="11"/>
  <c r="BC168" i="11"/>
  <c r="BB168" i="11"/>
  <c r="BA168" i="11"/>
  <c r="AZ168" i="11"/>
  <c r="AY168" i="11"/>
  <c r="AX168" i="11"/>
  <c r="AW168" i="11"/>
  <c r="AV168" i="11"/>
  <c r="AU168" i="11"/>
  <c r="AT168" i="11"/>
  <c r="AS168" i="11"/>
  <c r="AR168" i="11"/>
  <c r="AQ168" i="11"/>
  <c r="AP168" i="11"/>
  <c r="AO168" i="11"/>
  <c r="AN168" i="11"/>
  <c r="AM168" i="11"/>
  <c r="AL168" i="11"/>
  <c r="AK168" i="11"/>
  <c r="AJ168" i="11"/>
  <c r="AI168" i="11"/>
  <c r="AH168" i="11"/>
  <c r="AG168" i="11"/>
  <c r="AF168" i="11"/>
  <c r="AE168" i="11"/>
  <c r="AD168" i="11"/>
  <c r="AC168" i="11"/>
  <c r="AB168" i="11"/>
  <c r="AA168" i="11"/>
  <c r="Z168" i="11"/>
  <c r="Y168" i="11"/>
  <c r="X168" i="11"/>
  <c r="W168" i="11"/>
  <c r="V168" i="11"/>
  <c r="U168" i="11"/>
  <c r="T168" i="11"/>
  <c r="S168" i="11"/>
  <c r="R168" i="11"/>
  <c r="Q168" i="11"/>
  <c r="P168" i="11"/>
  <c r="O168" i="11"/>
  <c r="N168" i="11"/>
  <c r="M168" i="11"/>
  <c r="L168" i="11"/>
  <c r="K168" i="11"/>
  <c r="J168" i="11"/>
  <c r="I168" i="11"/>
  <c r="G168" i="11"/>
  <c r="BF167" i="11"/>
  <c r="BE167" i="11"/>
  <c r="BD167" i="11"/>
  <c r="BC167" i="11"/>
  <c r="BB167" i="11"/>
  <c r="BA167" i="11"/>
  <c r="AZ167" i="11"/>
  <c r="AY167" i="11"/>
  <c r="AX167" i="11"/>
  <c r="AW167" i="11"/>
  <c r="AV167" i="11"/>
  <c r="AU167" i="11"/>
  <c r="AT167" i="11"/>
  <c r="AS167" i="11"/>
  <c r="AR167" i="11"/>
  <c r="AQ167" i="11"/>
  <c r="AP167" i="11"/>
  <c r="AO167" i="11"/>
  <c r="AN167" i="11"/>
  <c r="AM167" i="11"/>
  <c r="AL167" i="11"/>
  <c r="AK167" i="11"/>
  <c r="AJ167" i="11"/>
  <c r="AI167" i="11"/>
  <c r="AH167" i="11"/>
  <c r="AG167" i="11"/>
  <c r="AF167" i="11"/>
  <c r="AE167" i="11"/>
  <c r="AD167" i="11"/>
  <c r="AC167" i="11"/>
  <c r="AB167" i="11"/>
  <c r="AA167" i="11"/>
  <c r="Z167" i="11"/>
  <c r="Y167" i="11"/>
  <c r="X167" i="11"/>
  <c r="W167" i="11"/>
  <c r="V167" i="11"/>
  <c r="U167" i="11"/>
  <c r="T167" i="11"/>
  <c r="S167" i="11"/>
  <c r="R167" i="11"/>
  <c r="Q167" i="11"/>
  <c r="P167" i="11"/>
  <c r="O167" i="11"/>
  <c r="N167" i="11"/>
  <c r="M167" i="11"/>
  <c r="L167" i="11"/>
  <c r="K167" i="11"/>
  <c r="J167" i="11"/>
  <c r="I167" i="11"/>
  <c r="G167" i="11"/>
  <c r="BF166" i="11"/>
  <c r="BE166" i="11"/>
  <c r="BD166" i="11"/>
  <c r="BC166" i="11"/>
  <c r="BB166" i="11"/>
  <c r="BA166" i="11"/>
  <c r="AZ166" i="11"/>
  <c r="AY166" i="11"/>
  <c r="AX166" i="11"/>
  <c r="AW166" i="11"/>
  <c r="AV166" i="11"/>
  <c r="AU166" i="11"/>
  <c r="AT166" i="11"/>
  <c r="AS166" i="11"/>
  <c r="AR166" i="11"/>
  <c r="AQ166" i="11"/>
  <c r="AP166" i="11"/>
  <c r="AO166" i="11"/>
  <c r="AN166" i="11"/>
  <c r="AM166" i="11"/>
  <c r="AL166" i="11"/>
  <c r="AK166" i="11"/>
  <c r="AJ166" i="11"/>
  <c r="AI166" i="11"/>
  <c r="AH166" i="11"/>
  <c r="AG166" i="11"/>
  <c r="AF166" i="11"/>
  <c r="AE166" i="11"/>
  <c r="AD166" i="11"/>
  <c r="AC166" i="11"/>
  <c r="AB166" i="11"/>
  <c r="AA166" i="11"/>
  <c r="Z166" i="11"/>
  <c r="Y166" i="11"/>
  <c r="X166" i="11"/>
  <c r="W166" i="11"/>
  <c r="V166" i="11"/>
  <c r="U166" i="11"/>
  <c r="T166" i="11"/>
  <c r="S166" i="11"/>
  <c r="R166" i="11"/>
  <c r="Q166" i="11"/>
  <c r="P166" i="11"/>
  <c r="O166" i="11"/>
  <c r="N166" i="11"/>
  <c r="M166" i="11"/>
  <c r="L166" i="11"/>
  <c r="K166" i="11"/>
  <c r="J166" i="11"/>
  <c r="G166" i="11"/>
  <c r="I166" i="11"/>
  <c r="BF165" i="11"/>
  <c r="BE165" i="11"/>
  <c r="BD165" i="11"/>
  <c r="BC165" i="11"/>
  <c r="BB165" i="11"/>
  <c r="BA165" i="11"/>
  <c r="AZ165" i="11"/>
  <c r="AY165" i="11"/>
  <c r="AX165" i="11"/>
  <c r="AW165" i="11"/>
  <c r="AV165" i="11"/>
  <c r="AU165" i="11"/>
  <c r="AT165" i="11"/>
  <c r="AS165" i="11"/>
  <c r="AR165" i="11"/>
  <c r="AQ165" i="11"/>
  <c r="AP165" i="11"/>
  <c r="AO165" i="11"/>
  <c r="AN165" i="11"/>
  <c r="AM165" i="11"/>
  <c r="AL165" i="11"/>
  <c r="AK165" i="11"/>
  <c r="AJ165" i="11"/>
  <c r="AI165" i="11"/>
  <c r="AH165" i="11"/>
  <c r="AG165" i="11"/>
  <c r="AF165" i="11"/>
  <c r="AE165" i="11"/>
  <c r="AD165" i="11"/>
  <c r="AC165" i="11"/>
  <c r="AB165" i="11"/>
  <c r="AA165" i="11"/>
  <c r="Z165" i="11"/>
  <c r="Y165" i="11"/>
  <c r="X165" i="11"/>
  <c r="W165" i="11"/>
  <c r="V165" i="11"/>
  <c r="U165" i="11"/>
  <c r="T165" i="11"/>
  <c r="S165" i="11"/>
  <c r="R165" i="11"/>
  <c r="Q165" i="11"/>
  <c r="P165" i="11"/>
  <c r="O165" i="11"/>
  <c r="N165" i="11"/>
  <c r="M165" i="11"/>
  <c r="L165" i="11"/>
  <c r="K165" i="11"/>
  <c r="J165" i="11"/>
  <c r="I165" i="11"/>
  <c r="G165" i="11"/>
  <c r="BF164" i="11"/>
  <c r="BE164" i="11"/>
  <c r="BD164" i="11"/>
  <c r="BC164" i="11"/>
  <c r="BB164" i="11"/>
  <c r="BA164" i="11"/>
  <c r="AZ164" i="11"/>
  <c r="AY164" i="11"/>
  <c r="AX164" i="11"/>
  <c r="AW164" i="11"/>
  <c r="AV164" i="11"/>
  <c r="AU164" i="11"/>
  <c r="AT164" i="11"/>
  <c r="AS164" i="11"/>
  <c r="AR164" i="11"/>
  <c r="AQ164" i="11"/>
  <c r="AP164" i="11"/>
  <c r="AO164" i="11"/>
  <c r="AN164" i="11"/>
  <c r="AM164" i="11"/>
  <c r="AL164" i="11"/>
  <c r="AK164" i="11"/>
  <c r="AJ164" i="11"/>
  <c r="AI164" i="11"/>
  <c r="AH164" i="11"/>
  <c r="AG164" i="11"/>
  <c r="AF164" i="11"/>
  <c r="AE164" i="11"/>
  <c r="AD164" i="11"/>
  <c r="AC164" i="11"/>
  <c r="AB164" i="11"/>
  <c r="AA164" i="11"/>
  <c r="Z164" i="11"/>
  <c r="Y164" i="11"/>
  <c r="W164" i="11"/>
  <c r="X164" i="11"/>
  <c r="V164" i="11"/>
  <c r="U164" i="11"/>
  <c r="T164" i="11"/>
  <c r="S164" i="11"/>
  <c r="R164" i="11"/>
  <c r="Q164" i="11"/>
  <c r="P164" i="11"/>
  <c r="O164" i="11"/>
  <c r="N164" i="11"/>
  <c r="M164" i="11"/>
  <c r="L164" i="11"/>
  <c r="K164" i="11"/>
  <c r="J164" i="11"/>
  <c r="G164" i="11"/>
  <c r="I164" i="11"/>
  <c r="BF163" i="11"/>
  <c r="BE163" i="11"/>
  <c r="BD163" i="11"/>
  <c r="BC163" i="11"/>
  <c r="BB163" i="11"/>
  <c r="BA163" i="11"/>
  <c r="AZ163" i="11"/>
  <c r="AY163" i="11"/>
  <c r="AX163" i="11"/>
  <c r="AW163" i="11"/>
  <c r="AV163" i="11"/>
  <c r="AU163" i="11"/>
  <c r="AT163" i="11"/>
  <c r="AS163" i="11"/>
  <c r="AR163" i="11"/>
  <c r="AQ163" i="11"/>
  <c r="AP163" i="11"/>
  <c r="AO163" i="11"/>
  <c r="AN163" i="11"/>
  <c r="AM163" i="11"/>
  <c r="AL163" i="11"/>
  <c r="AK163" i="11"/>
  <c r="AJ163" i="11"/>
  <c r="AI163" i="11"/>
  <c r="AH163" i="11"/>
  <c r="AG163" i="11"/>
  <c r="AF163" i="11"/>
  <c r="AE163" i="11"/>
  <c r="AD163" i="11"/>
  <c r="AC163" i="11"/>
  <c r="AB163" i="11"/>
  <c r="AA163" i="11"/>
  <c r="Z163" i="11"/>
  <c r="Y163" i="11"/>
  <c r="X163" i="11"/>
  <c r="W163" i="11"/>
  <c r="V163" i="11"/>
  <c r="U163" i="11"/>
  <c r="T163" i="11"/>
  <c r="S163" i="11"/>
  <c r="R163" i="11"/>
  <c r="Q163" i="11"/>
  <c r="P163" i="11"/>
  <c r="O163" i="11"/>
  <c r="N163" i="11"/>
  <c r="M163" i="11"/>
  <c r="L163" i="11"/>
  <c r="K163" i="11"/>
  <c r="J163" i="11"/>
  <c r="I163" i="11"/>
  <c r="G163" i="11"/>
  <c r="BF153" i="11"/>
  <c r="BE153" i="11"/>
  <c r="BD153" i="11"/>
  <c r="BC153" i="11"/>
  <c r="BB153" i="11"/>
  <c r="BA153" i="11"/>
  <c r="AZ153" i="11"/>
  <c r="AY153" i="11"/>
  <c r="AX153" i="11"/>
  <c r="AW153" i="11"/>
  <c r="AV153" i="11"/>
  <c r="AU153" i="11"/>
  <c r="AT153" i="11"/>
  <c r="AS153" i="11"/>
  <c r="AR153" i="11"/>
  <c r="AQ153" i="11"/>
  <c r="AP153" i="11"/>
  <c r="AO153" i="11"/>
  <c r="AN153" i="11"/>
  <c r="AM153" i="11"/>
  <c r="AL153" i="11"/>
  <c r="AK153" i="11"/>
  <c r="AJ153" i="11"/>
  <c r="AI153" i="11"/>
  <c r="AH153" i="11"/>
  <c r="AG153" i="11"/>
  <c r="AF153" i="11"/>
  <c r="AE153" i="11"/>
  <c r="AD153" i="11"/>
  <c r="AC153" i="11"/>
  <c r="AB153" i="11"/>
  <c r="AA153" i="11"/>
  <c r="Z153" i="11"/>
  <c r="Y153" i="11"/>
  <c r="X153" i="11"/>
  <c r="W153" i="11"/>
  <c r="V153" i="11"/>
  <c r="U153" i="11"/>
  <c r="T153" i="11"/>
  <c r="S153" i="11"/>
  <c r="R153" i="11"/>
  <c r="Q153" i="11"/>
  <c r="P153" i="11"/>
  <c r="O153" i="11"/>
  <c r="N153" i="11"/>
  <c r="M153" i="11"/>
  <c r="L153" i="11"/>
  <c r="K153" i="11"/>
  <c r="J153" i="11"/>
  <c r="I153" i="11"/>
  <c r="G153" i="11"/>
  <c r="BF152" i="11"/>
  <c r="BE152" i="11"/>
  <c r="BD152" i="11"/>
  <c r="BC152" i="11"/>
  <c r="BB152" i="11"/>
  <c r="BA152" i="11"/>
  <c r="AZ152" i="11"/>
  <c r="AY152" i="11"/>
  <c r="AX152" i="11"/>
  <c r="AW152" i="11"/>
  <c r="AV152" i="11"/>
  <c r="AU152" i="11"/>
  <c r="AT152" i="11"/>
  <c r="AS152" i="11"/>
  <c r="AR152" i="11"/>
  <c r="AQ152" i="11"/>
  <c r="AP152" i="11"/>
  <c r="AO152" i="11"/>
  <c r="AN152" i="11"/>
  <c r="AM152" i="11"/>
  <c r="AL152" i="11"/>
  <c r="AK152" i="11"/>
  <c r="AJ152" i="11"/>
  <c r="AI152" i="11"/>
  <c r="AH152" i="11"/>
  <c r="AG152" i="11"/>
  <c r="AF152" i="11"/>
  <c r="AE152" i="11"/>
  <c r="AD152" i="11"/>
  <c r="AC152" i="11"/>
  <c r="AB152" i="11"/>
  <c r="AA152" i="11"/>
  <c r="Z152" i="11"/>
  <c r="Y152" i="11"/>
  <c r="X152" i="11"/>
  <c r="W152" i="11"/>
  <c r="V152" i="11"/>
  <c r="U152" i="11"/>
  <c r="T152" i="11"/>
  <c r="S152" i="11"/>
  <c r="R152" i="11"/>
  <c r="Q152" i="11"/>
  <c r="P152" i="11"/>
  <c r="O152" i="11"/>
  <c r="N152" i="11"/>
  <c r="M152" i="11"/>
  <c r="L152" i="11"/>
  <c r="K152" i="11"/>
  <c r="J152" i="11"/>
  <c r="I152" i="11"/>
  <c r="G152" i="11"/>
  <c r="H153" i="11"/>
  <c r="H174" i="11"/>
  <c r="H173" i="11"/>
  <c r="H172" i="11"/>
  <c r="H171" i="11"/>
  <c r="H176" i="11"/>
  <c r="H175" i="11"/>
  <c r="H179" i="11"/>
  <c r="H178" i="11"/>
  <c r="H170" i="11"/>
  <c r="H169" i="11"/>
  <c r="H168" i="11"/>
  <c r="H167" i="11"/>
  <c r="H166" i="11"/>
  <c r="H165" i="11"/>
  <c r="H164" i="11"/>
  <c r="H163" i="11"/>
  <c r="H152" i="11"/>
  <c r="BF146" i="11" l="1"/>
  <c r="BE146" i="11"/>
  <c r="BD146" i="11"/>
  <c r="BC146" i="11"/>
  <c r="BB146" i="11"/>
  <c r="BA146" i="11"/>
  <c r="AZ146" i="11"/>
  <c r="AY146" i="11"/>
  <c r="AX146" i="11"/>
  <c r="AW146" i="11"/>
  <c r="AV146" i="11"/>
  <c r="AU146" i="11"/>
  <c r="AT146" i="11"/>
  <c r="AS146" i="11"/>
  <c r="AR146" i="11"/>
  <c r="AQ146" i="11"/>
  <c r="AP146" i="11"/>
  <c r="AO146" i="11"/>
  <c r="AN146" i="11"/>
  <c r="AM146" i="11"/>
  <c r="AL146" i="11"/>
  <c r="AK146" i="11"/>
  <c r="AJ146" i="11"/>
  <c r="AI146" i="11"/>
  <c r="AH146" i="11"/>
  <c r="AG146" i="11"/>
  <c r="AF146" i="11"/>
  <c r="AE146" i="11"/>
  <c r="AD146" i="11"/>
  <c r="AC146" i="11"/>
  <c r="AB146" i="11"/>
  <c r="AA146" i="11"/>
  <c r="Z146" i="11"/>
  <c r="Y146" i="11"/>
  <c r="X146" i="11"/>
  <c r="W146" i="11"/>
  <c r="V146" i="11"/>
  <c r="U146" i="11"/>
  <c r="T146" i="11"/>
  <c r="S146" i="11"/>
  <c r="R146" i="11"/>
  <c r="Q146" i="11"/>
  <c r="P146" i="11"/>
  <c r="O146" i="11"/>
  <c r="N146" i="11"/>
  <c r="M146" i="11"/>
  <c r="L146" i="11"/>
  <c r="K146" i="11"/>
  <c r="J146" i="11"/>
  <c r="I146" i="11"/>
  <c r="G146" i="11"/>
  <c r="BF145" i="11"/>
  <c r="BE145" i="11"/>
  <c r="BD145" i="11"/>
  <c r="BC145" i="11"/>
  <c r="BB145" i="11"/>
  <c r="BA145" i="11"/>
  <c r="AZ145" i="11"/>
  <c r="AY145" i="11"/>
  <c r="AX145" i="11"/>
  <c r="AW145" i="11"/>
  <c r="AV145" i="11"/>
  <c r="AU145" i="11"/>
  <c r="AT145" i="11"/>
  <c r="AS145" i="11"/>
  <c r="AR145" i="11"/>
  <c r="AQ145" i="11"/>
  <c r="AP145" i="11"/>
  <c r="AO145" i="11"/>
  <c r="AN145" i="11"/>
  <c r="AM145" i="11"/>
  <c r="AL145" i="11"/>
  <c r="AK145" i="11"/>
  <c r="AJ145" i="11"/>
  <c r="AI145" i="11"/>
  <c r="AH145" i="11"/>
  <c r="AG145" i="11"/>
  <c r="AF145" i="11"/>
  <c r="AE145" i="11"/>
  <c r="AD145" i="11"/>
  <c r="AC145" i="11"/>
  <c r="AB145" i="11"/>
  <c r="AA145" i="11"/>
  <c r="Z145" i="11"/>
  <c r="Y145" i="11"/>
  <c r="X145" i="11"/>
  <c r="W145" i="11"/>
  <c r="V145" i="11"/>
  <c r="U145" i="11"/>
  <c r="T145" i="11"/>
  <c r="S145" i="11"/>
  <c r="R145" i="11"/>
  <c r="Q145" i="11"/>
  <c r="P145" i="11"/>
  <c r="O145" i="11"/>
  <c r="N145" i="11"/>
  <c r="M145" i="11"/>
  <c r="L145" i="11"/>
  <c r="K145" i="11"/>
  <c r="J145" i="11"/>
  <c r="I145" i="11"/>
  <c r="G145" i="11"/>
  <c r="BF144" i="11"/>
  <c r="BE144" i="11"/>
  <c r="BD144" i="11"/>
  <c r="BC144" i="11"/>
  <c r="BB144" i="11"/>
  <c r="BA144" i="11"/>
  <c r="AZ144" i="11"/>
  <c r="AY144" i="11"/>
  <c r="AX144" i="11"/>
  <c r="AW144" i="11"/>
  <c r="AV144" i="11"/>
  <c r="AU144" i="11"/>
  <c r="AT144" i="11"/>
  <c r="AS144" i="11"/>
  <c r="AR144" i="11"/>
  <c r="AQ144" i="11"/>
  <c r="AP144" i="11"/>
  <c r="AO144" i="11"/>
  <c r="AN144" i="11"/>
  <c r="AM144" i="11"/>
  <c r="AL144" i="11"/>
  <c r="AK144" i="11"/>
  <c r="AJ144" i="11"/>
  <c r="AI144" i="11"/>
  <c r="AH144" i="11"/>
  <c r="AG144" i="11"/>
  <c r="AF144" i="11"/>
  <c r="AE144" i="11"/>
  <c r="AD144" i="11"/>
  <c r="AC144" i="11"/>
  <c r="AB144" i="11"/>
  <c r="AA144" i="11"/>
  <c r="Z144" i="11"/>
  <c r="Y144" i="11"/>
  <c r="X144" i="11"/>
  <c r="W144" i="11"/>
  <c r="V144" i="11"/>
  <c r="U144" i="11"/>
  <c r="T144" i="11"/>
  <c r="S144" i="11"/>
  <c r="R144" i="11"/>
  <c r="Q144" i="11"/>
  <c r="P144" i="11"/>
  <c r="O144" i="11"/>
  <c r="N144" i="11"/>
  <c r="M144" i="11"/>
  <c r="L144" i="11"/>
  <c r="K144" i="11"/>
  <c r="J144" i="11"/>
  <c r="I144" i="11"/>
  <c r="G144" i="11"/>
  <c r="BF143" i="11"/>
  <c r="BE143" i="11"/>
  <c r="BD143" i="11"/>
  <c r="BC143" i="11"/>
  <c r="BB143" i="11"/>
  <c r="BA143" i="11"/>
  <c r="AZ143" i="11"/>
  <c r="AY143" i="11"/>
  <c r="AX143" i="11"/>
  <c r="AW143" i="11"/>
  <c r="AV143" i="11"/>
  <c r="AU143" i="11"/>
  <c r="AT143" i="11"/>
  <c r="AS143" i="11"/>
  <c r="AR143" i="11"/>
  <c r="AQ143" i="11"/>
  <c r="AP143" i="11"/>
  <c r="AO143" i="11"/>
  <c r="AN143" i="11"/>
  <c r="AM143" i="11"/>
  <c r="AL143" i="11"/>
  <c r="AK143" i="11"/>
  <c r="AJ143" i="11"/>
  <c r="AI143" i="11"/>
  <c r="AH143" i="11"/>
  <c r="AG143" i="11"/>
  <c r="AF143" i="11"/>
  <c r="AE143" i="11"/>
  <c r="AD143" i="11"/>
  <c r="AC143" i="11"/>
  <c r="AB143" i="11"/>
  <c r="AA143" i="11"/>
  <c r="Z143" i="11"/>
  <c r="Y143" i="11"/>
  <c r="X143" i="11"/>
  <c r="W143" i="11"/>
  <c r="V143" i="11"/>
  <c r="U143" i="11"/>
  <c r="T143" i="11"/>
  <c r="S143" i="11"/>
  <c r="R143" i="11"/>
  <c r="Q143" i="11"/>
  <c r="P143" i="11"/>
  <c r="O143" i="11"/>
  <c r="N143" i="11"/>
  <c r="M143" i="11"/>
  <c r="L143" i="11"/>
  <c r="K143" i="11"/>
  <c r="J143" i="11"/>
  <c r="I143" i="11"/>
  <c r="G143" i="11"/>
  <c r="BF142" i="11"/>
  <c r="BE142" i="11"/>
  <c r="BD142" i="11"/>
  <c r="BC142" i="11"/>
  <c r="BB142" i="11"/>
  <c r="BA142" i="11"/>
  <c r="AZ142" i="11"/>
  <c r="AY142" i="11"/>
  <c r="AX142" i="11"/>
  <c r="AW142" i="11"/>
  <c r="AV142" i="11"/>
  <c r="AU142" i="11"/>
  <c r="AT142" i="11"/>
  <c r="AS142" i="11"/>
  <c r="AR142" i="11"/>
  <c r="AQ142" i="11"/>
  <c r="AP142" i="11"/>
  <c r="AO142" i="11"/>
  <c r="AN142" i="11"/>
  <c r="AM142" i="11"/>
  <c r="AL142" i="11"/>
  <c r="AK142" i="11"/>
  <c r="AJ142" i="11"/>
  <c r="AI142" i="11"/>
  <c r="AH142" i="11"/>
  <c r="AG142" i="11"/>
  <c r="AF142" i="11"/>
  <c r="AE142" i="11"/>
  <c r="AD142" i="11"/>
  <c r="AC142" i="11"/>
  <c r="AB142" i="11"/>
  <c r="AA142" i="11"/>
  <c r="Z142" i="11"/>
  <c r="Y142" i="11"/>
  <c r="X142" i="11"/>
  <c r="W142" i="11"/>
  <c r="V142" i="11"/>
  <c r="U142" i="11"/>
  <c r="T142" i="11"/>
  <c r="S142" i="11"/>
  <c r="R142" i="11"/>
  <c r="Q142" i="11"/>
  <c r="P142" i="11"/>
  <c r="O142" i="11"/>
  <c r="N142" i="11"/>
  <c r="M142" i="11"/>
  <c r="L142" i="11"/>
  <c r="K142" i="11"/>
  <c r="J142" i="11"/>
  <c r="I142" i="11"/>
  <c r="G142" i="11"/>
  <c r="BF141" i="11"/>
  <c r="BE141" i="11"/>
  <c r="BD141" i="11"/>
  <c r="BC141" i="11"/>
  <c r="BB141" i="11"/>
  <c r="BA141" i="11"/>
  <c r="AZ141" i="11"/>
  <c r="AY141" i="11"/>
  <c r="AX141" i="11"/>
  <c r="AW141" i="11"/>
  <c r="AV141" i="11"/>
  <c r="AU141" i="11"/>
  <c r="AT141" i="11"/>
  <c r="AS141" i="11"/>
  <c r="AR141" i="11"/>
  <c r="AQ141" i="11"/>
  <c r="AP141" i="11"/>
  <c r="AO141" i="11"/>
  <c r="AN141" i="11"/>
  <c r="AM141" i="11"/>
  <c r="AL141" i="11"/>
  <c r="AK141" i="11"/>
  <c r="AJ141" i="11"/>
  <c r="AI141" i="11"/>
  <c r="AH141" i="11"/>
  <c r="AG141" i="11"/>
  <c r="AF141" i="11"/>
  <c r="AE141" i="11"/>
  <c r="AD141" i="11"/>
  <c r="AC141" i="11"/>
  <c r="AB141" i="11"/>
  <c r="AA141" i="11"/>
  <c r="Z141" i="11"/>
  <c r="Y141" i="11"/>
  <c r="X141" i="11"/>
  <c r="W141" i="11"/>
  <c r="V141" i="11"/>
  <c r="U141" i="11"/>
  <c r="T141" i="11"/>
  <c r="S141" i="11"/>
  <c r="R141" i="11"/>
  <c r="Q141" i="11"/>
  <c r="P141" i="11"/>
  <c r="O141" i="11"/>
  <c r="N141" i="11"/>
  <c r="M141" i="11"/>
  <c r="L141" i="11"/>
  <c r="K141" i="11"/>
  <c r="G141" i="11"/>
  <c r="J141" i="11"/>
  <c r="I141" i="11"/>
  <c r="BF140" i="11"/>
  <c r="BE140" i="11"/>
  <c r="BD140" i="11"/>
  <c r="BC140" i="11"/>
  <c r="BB140" i="11"/>
  <c r="BA140" i="11"/>
  <c r="AZ140" i="11"/>
  <c r="AY140" i="11"/>
  <c r="AX140" i="11"/>
  <c r="AW140" i="11"/>
  <c r="AV140" i="11"/>
  <c r="AU140" i="11"/>
  <c r="AT140" i="11"/>
  <c r="AS140" i="11"/>
  <c r="AR140" i="11"/>
  <c r="AQ140" i="11"/>
  <c r="AP140" i="11"/>
  <c r="AO140" i="11"/>
  <c r="AN140" i="11"/>
  <c r="AM140" i="11"/>
  <c r="AL140" i="11"/>
  <c r="AK140" i="11"/>
  <c r="AJ140" i="11"/>
  <c r="AI140" i="11"/>
  <c r="AH140" i="11"/>
  <c r="AG140" i="11"/>
  <c r="AF140"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G140" i="11"/>
  <c r="BF139" i="11"/>
  <c r="BE139" i="11"/>
  <c r="BD139" i="11"/>
  <c r="BC139" i="11"/>
  <c r="BB139" i="11"/>
  <c r="BA139" i="11"/>
  <c r="AZ139" i="11"/>
  <c r="AY139" i="11"/>
  <c r="AX139" i="11"/>
  <c r="AW139" i="11"/>
  <c r="AV139" i="11"/>
  <c r="AU139" i="11"/>
  <c r="AT139" i="11"/>
  <c r="AS139" i="11"/>
  <c r="AR139" i="11"/>
  <c r="AQ139" i="11"/>
  <c r="AP139" i="11"/>
  <c r="AO139" i="11"/>
  <c r="AN139" i="11"/>
  <c r="AM139" i="11"/>
  <c r="AL139" i="11"/>
  <c r="AK139" i="11"/>
  <c r="AJ139" i="11"/>
  <c r="AI139" i="11"/>
  <c r="AH139" i="11"/>
  <c r="AG139" i="11"/>
  <c r="AF139" i="11"/>
  <c r="AE139" i="11"/>
  <c r="AD139" i="11"/>
  <c r="AC139" i="11"/>
  <c r="AB139" i="11"/>
  <c r="AA139" i="11"/>
  <c r="Z139" i="11"/>
  <c r="Y139" i="11"/>
  <c r="X139" i="11"/>
  <c r="W139" i="11"/>
  <c r="V139" i="11"/>
  <c r="U139" i="11"/>
  <c r="T139" i="11"/>
  <c r="S139" i="11"/>
  <c r="R139" i="11"/>
  <c r="Q139" i="11"/>
  <c r="P139" i="11"/>
  <c r="O139" i="11"/>
  <c r="N139" i="11"/>
  <c r="M139" i="11"/>
  <c r="L139" i="11"/>
  <c r="K139" i="11"/>
  <c r="J139" i="11"/>
  <c r="I139" i="11"/>
  <c r="G139" i="11"/>
  <c r="BF138" i="11"/>
  <c r="BE138" i="11"/>
  <c r="BD138" i="11"/>
  <c r="BC138" i="11"/>
  <c r="BB138" i="11"/>
  <c r="BA138" i="11"/>
  <c r="AZ138" i="11"/>
  <c r="AY138" i="11"/>
  <c r="AX138" i="11"/>
  <c r="AW138" i="11"/>
  <c r="AV138" i="11"/>
  <c r="AU138" i="11"/>
  <c r="AT138" i="11"/>
  <c r="AS138" i="11"/>
  <c r="AR138" i="11"/>
  <c r="AQ138" i="11"/>
  <c r="AP138" i="11"/>
  <c r="AO138" i="11"/>
  <c r="AN138" i="11"/>
  <c r="AM138" i="11"/>
  <c r="AL138" i="11"/>
  <c r="AK138" i="11"/>
  <c r="AJ138" i="11"/>
  <c r="AI138" i="11"/>
  <c r="AH138" i="11"/>
  <c r="AG138" i="11"/>
  <c r="AF138" i="11"/>
  <c r="AE138" i="11"/>
  <c r="AD138" i="11"/>
  <c r="AC138" i="11"/>
  <c r="AB138" i="11"/>
  <c r="AA138" i="11"/>
  <c r="Z138" i="11"/>
  <c r="Y138" i="11"/>
  <c r="X138" i="11"/>
  <c r="W138" i="11"/>
  <c r="V138" i="11"/>
  <c r="U138" i="11"/>
  <c r="T138" i="11"/>
  <c r="S138" i="11"/>
  <c r="R138" i="11"/>
  <c r="Q138" i="11"/>
  <c r="P138" i="11"/>
  <c r="O138" i="11"/>
  <c r="N138" i="11"/>
  <c r="M138" i="11"/>
  <c r="L138" i="11"/>
  <c r="K138" i="11"/>
  <c r="J138" i="11"/>
  <c r="I138" i="11"/>
  <c r="G138" i="11"/>
  <c r="BF137" i="11"/>
  <c r="BE137" i="11"/>
  <c r="BD137" i="11"/>
  <c r="BC137" i="11"/>
  <c r="BB137" i="11"/>
  <c r="BA137" i="11"/>
  <c r="AZ137" i="11"/>
  <c r="AY137" i="11"/>
  <c r="AX137" i="11"/>
  <c r="AW137" i="11"/>
  <c r="AV137" i="11"/>
  <c r="AU137" i="11"/>
  <c r="AT137" i="11"/>
  <c r="AS137" i="11"/>
  <c r="AR137" i="11"/>
  <c r="AQ137" i="11"/>
  <c r="AP137" i="11"/>
  <c r="AO137" i="11"/>
  <c r="AN137" i="11"/>
  <c r="AM137" i="11"/>
  <c r="AL137" i="11"/>
  <c r="AK137" i="11"/>
  <c r="AJ137" i="11"/>
  <c r="AI137" i="11"/>
  <c r="AH137" i="11"/>
  <c r="AG137" i="11"/>
  <c r="AF137" i="11"/>
  <c r="AE137" i="11"/>
  <c r="AD137" i="11"/>
  <c r="AC137" i="11"/>
  <c r="AB137" i="11"/>
  <c r="AA137" i="11"/>
  <c r="Z137" i="11"/>
  <c r="Y137" i="11"/>
  <c r="X137" i="11"/>
  <c r="W137" i="11"/>
  <c r="V137" i="11"/>
  <c r="U137" i="11"/>
  <c r="T137" i="11"/>
  <c r="S137" i="11"/>
  <c r="R137" i="11"/>
  <c r="Q137" i="11"/>
  <c r="P137" i="11"/>
  <c r="O137" i="11"/>
  <c r="N137" i="11"/>
  <c r="M137" i="11"/>
  <c r="L137" i="11"/>
  <c r="K137" i="11"/>
  <c r="J137" i="11"/>
  <c r="I137" i="11"/>
  <c r="G137" i="11"/>
  <c r="J136" i="11"/>
  <c r="BF136" i="11"/>
  <c r="BE136" i="11"/>
  <c r="BD136" i="11"/>
  <c r="BC136" i="11"/>
  <c r="BB136" i="11"/>
  <c r="BA136" i="11"/>
  <c r="AZ136" i="11"/>
  <c r="AY136" i="11"/>
  <c r="AX136" i="11"/>
  <c r="AW136" i="11"/>
  <c r="AV136" i="11"/>
  <c r="AU136" i="11"/>
  <c r="AT136" i="11"/>
  <c r="AS136" i="11"/>
  <c r="AR136" i="11"/>
  <c r="AQ136" i="11"/>
  <c r="AP136" i="11"/>
  <c r="AO136" i="11"/>
  <c r="AN136" i="11"/>
  <c r="AM136" i="11"/>
  <c r="AL136" i="11"/>
  <c r="AK136" i="11"/>
  <c r="AJ136" i="11"/>
  <c r="AI136" i="11"/>
  <c r="AH136" i="11"/>
  <c r="AG136" i="11"/>
  <c r="AF136" i="11"/>
  <c r="AE136" i="11"/>
  <c r="AD136" i="11"/>
  <c r="AC136" i="11"/>
  <c r="AB136" i="11"/>
  <c r="AA136" i="11"/>
  <c r="Z136" i="11"/>
  <c r="Y136" i="11"/>
  <c r="X136" i="11"/>
  <c r="W136" i="11"/>
  <c r="V136" i="11"/>
  <c r="U136" i="11"/>
  <c r="T136" i="11"/>
  <c r="S136" i="11"/>
  <c r="R136" i="11"/>
  <c r="Q136" i="11"/>
  <c r="N136" i="11"/>
  <c r="M136" i="11"/>
  <c r="P136" i="11"/>
  <c r="O136" i="11"/>
  <c r="L136" i="11"/>
  <c r="K136" i="11"/>
  <c r="I136" i="11"/>
  <c r="G136" i="11"/>
  <c r="BF135" i="11"/>
  <c r="BE135" i="11"/>
  <c r="BD135" i="11"/>
  <c r="BC135" i="11"/>
  <c r="BB135" i="11"/>
  <c r="BA135" i="11"/>
  <c r="AZ135" i="11"/>
  <c r="AY135" i="11"/>
  <c r="AX135" i="11"/>
  <c r="AW135" i="11"/>
  <c r="AV135" i="11"/>
  <c r="AU135" i="11"/>
  <c r="AT135" i="11"/>
  <c r="AS135" i="11"/>
  <c r="AR135" i="11"/>
  <c r="AQ135" i="11"/>
  <c r="AP135" i="11"/>
  <c r="AO135" i="11"/>
  <c r="AN135" i="11"/>
  <c r="AM135" i="11"/>
  <c r="AL135" i="11"/>
  <c r="AK135" i="11"/>
  <c r="AJ135" i="11"/>
  <c r="AI135" i="11"/>
  <c r="AH135" i="11"/>
  <c r="AG135" i="11"/>
  <c r="AF135" i="11"/>
  <c r="AE135" i="11"/>
  <c r="AD135" i="11"/>
  <c r="AC135" i="11"/>
  <c r="AB135" i="11"/>
  <c r="AA135" i="11"/>
  <c r="Z135" i="11"/>
  <c r="Y135" i="11"/>
  <c r="X135" i="11"/>
  <c r="W135" i="11"/>
  <c r="V135" i="11"/>
  <c r="U135" i="11"/>
  <c r="T135" i="11"/>
  <c r="S135" i="11"/>
  <c r="R135" i="11"/>
  <c r="Q135" i="11"/>
  <c r="P135" i="11"/>
  <c r="O135" i="11"/>
  <c r="N135" i="11"/>
  <c r="M135" i="11"/>
  <c r="L135" i="11"/>
  <c r="K135" i="11"/>
  <c r="G135" i="11"/>
  <c r="J135" i="11"/>
  <c r="I135" i="11"/>
  <c r="BF134" i="11"/>
  <c r="BE134" i="11"/>
  <c r="BD134" i="11"/>
  <c r="BC134" i="11"/>
  <c r="BB134" i="11"/>
  <c r="BA134" i="11"/>
  <c r="AZ134" i="11"/>
  <c r="AY134" i="11"/>
  <c r="AX134" i="11"/>
  <c r="AW134" i="11"/>
  <c r="AV134" i="11"/>
  <c r="AU134" i="11"/>
  <c r="AT134" i="11"/>
  <c r="AS134" i="11"/>
  <c r="AR134" i="11"/>
  <c r="AQ134" i="11"/>
  <c r="AP134" i="11"/>
  <c r="AO134" i="11"/>
  <c r="AN134" i="11"/>
  <c r="AM134" i="11"/>
  <c r="AL134" i="11"/>
  <c r="AK134" i="11"/>
  <c r="AJ134" i="11"/>
  <c r="AI134" i="11"/>
  <c r="AH134" i="11"/>
  <c r="AG134" i="11"/>
  <c r="AF134" i="11"/>
  <c r="AE134" i="11"/>
  <c r="AD134" i="11"/>
  <c r="AC134" i="11"/>
  <c r="AB134" i="11"/>
  <c r="AA134" i="11"/>
  <c r="Z134" i="11"/>
  <c r="Y134" i="11"/>
  <c r="X134" i="11"/>
  <c r="W134" i="11"/>
  <c r="V134" i="11"/>
  <c r="U134" i="11"/>
  <c r="T134" i="11"/>
  <c r="S134" i="11"/>
  <c r="R134" i="11"/>
  <c r="Q134" i="11"/>
  <c r="P134" i="11"/>
  <c r="O134" i="11"/>
  <c r="N134" i="11"/>
  <c r="M134" i="11"/>
  <c r="L134" i="11"/>
  <c r="K134" i="11"/>
  <c r="J134" i="11"/>
  <c r="I134" i="11"/>
  <c r="G134" i="11"/>
  <c r="G133" i="11"/>
  <c r="BF133" i="11"/>
  <c r="BE133" i="11"/>
  <c r="BD133" i="11"/>
  <c r="BC133" i="11"/>
  <c r="BB133" i="11"/>
  <c r="BA133" i="11"/>
  <c r="AZ133" i="11"/>
  <c r="AY133" i="11"/>
  <c r="AX133" i="11"/>
  <c r="AW133" i="11"/>
  <c r="AV133" i="11"/>
  <c r="AU133" i="11"/>
  <c r="AT133" i="11"/>
  <c r="AS133" i="11"/>
  <c r="AR133" i="11"/>
  <c r="AQ133" i="11"/>
  <c r="AP133" i="11"/>
  <c r="AO133" i="11"/>
  <c r="AN133" i="11"/>
  <c r="AM133" i="11"/>
  <c r="AL133" i="11"/>
  <c r="AK133" i="11"/>
  <c r="AJ133" i="11"/>
  <c r="AI133" i="11"/>
  <c r="AH133" i="11"/>
  <c r="AG133" i="11"/>
  <c r="AF133" i="11"/>
  <c r="AE133" i="11"/>
  <c r="AD133" i="11"/>
  <c r="AC133" i="11"/>
  <c r="AB133" i="11"/>
  <c r="AA133" i="11"/>
  <c r="Z133" i="11"/>
  <c r="Y133" i="11"/>
  <c r="X133" i="11"/>
  <c r="W133" i="11"/>
  <c r="V133" i="11"/>
  <c r="U133" i="11"/>
  <c r="T133" i="11"/>
  <c r="S133" i="11"/>
  <c r="R133" i="11"/>
  <c r="Q133" i="11"/>
  <c r="P133" i="11"/>
  <c r="O133" i="11"/>
  <c r="N133" i="11"/>
  <c r="M133" i="11"/>
  <c r="L133" i="11"/>
  <c r="K133" i="11"/>
  <c r="J133" i="11"/>
  <c r="I133" i="11"/>
  <c r="BF131" i="11"/>
  <c r="BE131" i="11"/>
  <c r="BD131" i="11"/>
  <c r="BC131" i="11"/>
  <c r="BB131" i="11"/>
  <c r="BA131" i="11"/>
  <c r="AZ131" i="11"/>
  <c r="AY131" i="11"/>
  <c r="AX131" i="11"/>
  <c r="AW131" i="11"/>
  <c r="AV131" i="11"/>
  <c r="AU131" i="11"/>
  <c r="AT131" i="11"/>
  <c r="AS131" i="11"/>
  <c r="AR131" i="11"/>
  <c r="AQ131" i="11"/>
  <c r="AP131" i="11"/>
  <c r="AO131" i="11"/>
  <c r="AN131" i="11"/>
  <c r="AM131" i="11"/>
  <c r="AL131" i="11"/>
  <c r="AK131" i="11"/>
  <c r="AJ131" i="11"/>
  <c r="AI131" i="11"/>
  <c r="AH131" i="11"/>
  <c r="AG131" i="11"/>
  <c r="AF131" i="11"/>
  <c r="AE131" i="11"/>
  <c r="AD131" i="11"/>
  <c r="AC131" i="11"/>
  <c r="AB131" i="11"/>
  <c r="AA131" i="11"/>
  <c r="Z131" i="11"/>
  <c r="Y131" i="11"/>
  <c r="X131" i="11"/>
  <c r="W131" i="11"/>
  <c r="V131" i="11"/>
  <c r="U131" i="11"/>
  <c r="T131" i="11"/>
  <c r="S131" i="11"/>
  <c r="R131" i="11"/>
  <c r="Q131" i="11"/>
  <c r="P131" i="11"/>
  <c r="O131" i="11"/>
  <c r="N131" i="11"/>
  <c r="M131" i="11"/>
  <c r="L131" i="11"/>
  <c r="K131" i="11"/>
  <c r="G131" i="11"/>
  <c r="J131" i="11"/>
  <c r="I131" i="11"/>
  <c r="BF130" i="11"/>
  <c r="BE130" i="11"/>
  <c r="BD130" i="11"/>
  <c r="BC130" i="11"/>
  <c r="BB130" i="11"/>
  <c r="BA130" i="11"/>
  <c r="AZ130" i="11"/>
  <c r="AY130" i="11"/>
  <c r="AX130" i="11"/>
  <c r="AW130" i="11"/>
  <c r="AV130" i="11"/>
  <c r="AU130" i="11"/>
  <c r="AT130" i="11"/>
  <c r="AS130" i="11"/>
  <c r="AR130" i="11"/>
  <c r="AQ130" i="11"/>
  <c r="AP130" i="11"/>
  <c r="AO130" i="11"/>
  <c r="AN130" i="11"/>
  <c r="AM130" i="11"/>
  <c r="AL130" i="11"/>
  <c r="AK130" i="11"/>
  <c r="AJ130" i="11"/>
  <c r="AI130" i="11"/>
  <c r="AH130" i="11"/>
  <c r="AG130" i="11"/>
  <c r="AF130" i="11"/>
  <c r="AE130" i="11"/>
  <c r="AD130" i="11"/>
  <c r="AC130" i="11"/>
  <c r="AB130" i="11"/>
  <c r="AA130" i="11"/>
  <c r="Z130" i="11"/>
  <c r="Y130" i="11"/>
  <c r="X130" i="11"/>
  <c r="W130" i="11"/>
  <c r="V130" i="11"/>
  <c r="U130" i="11"/>
  <c r="T130" i="11"/>
  <c r="S130" i="11"/>
  <c r="R130" i="11"/>
  <c r="Q130" i="11"/>
  <c r="P130" i="11"/>
  <c r="O130" i="11"/>
  <c r="N130" i="11"/>
  <c r="M130" i="11"/>
  <c r="L130" i="11"/>
  <c r="K130" i="11"/>
  <c r="J130" i="11"/>
  <c r="I130" i="11"/>
  <c r="G130" i="11"/>
  <c r="BF129" i="11"/>
  <c r="BE129" i="11"/>
  <c r="BD129" i="11"/>
  <c r="BC129" i="11"/>
  <c r="BB129" i="11"/>
  <c r="BA129" i="11"/>
  <c r="AZ129" i="11"/>
  <c r="AY129" i="11"/>
  <c r="AX129" i="11"/>
  <c r="AW129" i="11"/>
  <c r="AV129" i="11"/>
  <c r="AU129" i="11"/>
  <c r="AT129" i="11"/>
  <c r="AS129" i="11"/>
  <c r="AR129" i="11"/>
  <c r="AQ129" i="11"/>
  <c r="AP129" i="11"/>
  <c r="AO129" i="11"/>
  <c r="AN129" i="11"/>
  <c r="AM129" i="11"/>
  <c r="AL129" i="11"/>
  <c r="AK129" i="11"/>
  <c r="AJ129" i="11"/>
  <c r="AI129" i="11"/>
  <c r="AH129" i="11"/>
  <c r="AG129" i="11"/>
  <c r="AF129" i="11"/>
  <c r="AE129" i="11"/>
  <c r="AD129" i="11"/>
  <c r="AC129" i="11"/>
  <c r="AB129" i="11"/>
  <c r="AA129" i="11"/>
  <c r="Z129" i="11"/>
  <c r="Y129" i="11"/>
  <c r="X129" i="11"/>
  <c r="W129" i="11"/>
  <c r="V129" i="11"/>
  <c r="U129" i="11"/>
  <c r="T129" i="11"/>
  <c r="S129" i="11"/>
  <c r="R129" i="11"/>
  <c r="Q129" i="11"/>
  <c r="P129" i="11"/>
  <c r="O129" i="11"/>
  <c r="N129" i="11"/>
  <c r="M129" i="11"/>
  <c r="L129" i="11"/>
  <c r="K129" i="11"/>
  <c r="J129" i="11"/>
  <c r="I129" i="11"/>
  <c r="G129" i="11"/>
  <c r="BF114" i="1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Z114" i="11"/>
  <c r="Y114" i="11"/>
  <c r="X114" i="11"/>
  <c r="W114" i="11"/>
  <c r="V114" i="11"/>
  <c r="U114" i="11"/>
  <c r="T114" i="11"/>
  <c r="S114" i="11"/>
  <c r="R114" i="11"/>
  <c r="Q114" i="11"/>
  <c r="P114" i="11"/>
  <c r="O114" i="11"/>
  <c r="N114" i="11"/>
  <c r="M114" i="11"/>
  <c r="L114" i="11"/>
  <c r="K114" i="11"/>
  <c r="J114" i="11"/>
  <c r="I114" i="11"/>
  <c r="BF113"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Z113" i="11"/>
  <c r="Y113" i="11"/>
  <c r="X113" i="11"/>
  <c r="W113" i="11"/>
  <c r="V113" i="11"/>
  <c r="U113" i="11"/>
  <c r="T113" i="11"/>
  <c r="S113" i="11"/>
  <c r="R113" i="11"/>
  <c r="Q113" i="11"/>
  <c r="P113" i="11"/>
  <c r="O113" i="11"/>
  <c r="N113" i="11"/>
  <c r="M113" i="11"/>
  <c r="L113" i="11"/>
  <c r="K113" i="11"/>
  <c r="J113" i="11"/>
  <c r="I113" i="11"/>
  <c r="BF112" i="11"/>
  <c r="BE112" i="11"/>
  <c r="BD112" i="11"/>
  <c r="BC112" i="11"/>
  <c r="BB112" i="11"/>
  <c r="BA112" i="11"/>
  <c r="AZ112" i="11"/>
  <c r="AY112" i="11"/>
  <c r="AX112" i="11"/>
  <c r="AW112" i="11"/>
  <c r="AV112" i="11"/>
  <c r="AU112" i="11"/>
  <c r="AT112" i="11"/>
  <c r="AS112" i="11"/>
  <c r="AR112" i="11"/>
  <c r="AQ112" i="11"/>
  <c r="AP112" i="11"/>
  <c r="AO112" i="11"/>
  <c r="AN112" i="11"/>
  <c r="AM112" i="11"/>
  <c r="AL112" i="11"/>
  <c r="AK112" i="11"/>
  <c r="AJ112" i="11"/>
  <c r="AI112" i="11"/>
  <c r="AH112" i="11"/>
  <c r="AG112" i="11"/>
  <c r="AF112" i="11"/>
  <c r="AE112" i="11"/>
  <c r="AD112" i="11"/>
  <c r="AC112" i="11"/>
  <c r="AB112" i="11"/>
  <c r="AA112" i="11"/>
  <c r="Z112" i="11"/>
  <c r="Y112" i="11"/>
  <c r="X112" i="11"/>
  <c r="W112" i="11"/>
  <c r="V112" i="11"/>
  <c r="U112" i="11"/>
  <c r="T112" i="11"/>
  <c r="S112" i="11"/>
  <c r="R112" i="11"/>
  <c r="Q112" i="11"/>
  <c r="P112" i="11"/>
  <c r="O112" i="11"/>
  <c r="N112" i="11"/>
  <c r="M112" i="11"/>
  <c r="L112" i="11"/>
  <c r="K112" i="11"/>
  <c r="J112" i="11"/>
  <c r="I112" i="11"/>
  <c r="BF111" i="1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Z111" i="11"/>
  <c r="Y111" i="11"/>
  <c r="X111" i="11"/>
  <c r="W111" i="11"/>
  <c r="V111" i="11"/>
  <c r="U111" i="11"/>
  <c r="T111" i="11"/>
  <c r="S111" i="11"/>
  <c r="R111" i="11"/>
  <c r="Q111" i="11"/>
  <c r="P111" i="11"/>
  <c r="O111" i="11"/>
  <c r="N111" i="11"/>
  <c r="M111" i="11"/>
  <c r="L111" i="11"/>
  <c r="K111" i="11"/>
  <c r="J111" i="11"/>
  <c r="I111" i="11"/>
  <c r="BF110"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Z110" i="11"/>
  <c r="Y110" i="11"/>
  <c r="X110" i="11"/>
  <c r="W110" i="11"/>
  <c r="V110" i="11"/>
  <c r="U110" i="11"/>
  <c r="T110" i="11"/>
  <c r="S110" i="11"/>
  <c r="R110" i="11"/>
  <c r="Q110" i="11"/>
  <c r="P110" i="11"/>
  <c r="O110" i="11"/>
  <c r="N110" i="11"/>
  <c r="M110" i="11"/>
  <c r="L110" i="11"/>
  <c r="K110" i="11"/>
  <c r="J110" i="11"/>
  <c r="I110" i="11"/>
  <c r="BF109" i="11"/>
  <c r="BE109" i="11"/>
  <c r="BD109" i="11"/>
  <c r="BC109" i="11"/>
  <c r="BB109" i="11"/>
  <c r="BA109" i="11"/>
  <c r="AZ109" i="11"/>
  <c r="AY109" i="11"/>
  <c r="AX109" i="11"/>
  <c r="AW109" i="11"/>
  <c r="AV109" i="11"/>
  <c r="AU109" i="11"/>
  <c r="AT109" i="11"/>
  <c r="AS109" i="11"/>
  <c r="AR109" i="11"/>
  <c r="AQ109" i="11"/>
  <c r="AP109" i="11"/>
  <c r="AO109" i="11"/>
  <c r="AN109" i="11"/>
  <c r="AM109" i="11"/>
  <c r="AL109" i="11"/>
  <c r="AK109" i="11"/>
  <c r="AJ109" i="11"/>
  <c r="AI109" i="11"/>
  <c r="AH109" i="11"/>
  <c r="AG109" i="11"/>
  <c r="AF109" i="11"/>
  <c r="AE109" i="11"/>
  <c r="AD109" i="11"/>
  <c r="AC109" i="11"/>
  <c r="AB109" i="11"/>
  <c r="AA109" i="11"/>
  <c r="Z109" i="11"/>
  <c r="Y109" i="11"/>
  <c r="X109" i="11"/>
  <c r="W109" i="11"/>
  <c r="V109" i="11"/>
  <c r="U109" i="11"/>
  <c r="T109" i="11"/>
  <c r="S109" i="11"/>
  <c r="R109" i="11"/>
  <c r="Q109" i="11"/>
  <c r="P109" i="11"/>
  <c r="O109" i="11"/>
  <c r="N109" i="11"/>
  <c r="M109" i="11"/>
  <c r="L109" i="11"/>
  <c r="K109" i="11"/>
  <c r="J109" i="11"/>
  <c r="I109" i="11"/>
  <c r="BF12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Z126" i="11"/>
  <c r="Y126" i="11"/>
  <c r="X126" i="11"/>
  <c r="W126" i="11"/>
  <c r="V126" i="11"/>
  <c r="U126" i="11"/>
  <c r="T126" i="11"/>
  <c r="S126" i="11"/>
  <c r="R126" i="11"/>
  <c r="Q126" i="11"/>
  <c r="P126" i="11"/>
  <c r="O126" i="11"/>
  <c r="N126" i="11"/>
  <c r="M126" i="11"/>
  <c r="L126" i="11"/>
  <c r="K126" i="11"/>
  <c r="BF125"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Z125" i="11"/>
  <c r="Y125" i="11"/>
  <c r="X125" i="11"/>
  <c r="W125" i="11"/>
  <c r="V125" i="11"/>
  <c r="U125" i="11"/>
  <c r="T125" i="11"/>
  <c r="S125" i="11"/>
  <c r="R125" i="11"/>
  <c r="Q125" i="11"/>
  <c r="P125" i="11"/>
  <c r="O125" i="11"/>
  <c r="N125" i="11"/>
  <c r="M125" i="11"/>
  <c r="L125" i="11"/>
  <c r="K125" i="11"/>
  <c r="T124" i="11"/>
  <c r="S124" i="11"/>
  <c r="R124" i="11"/>
  <c r="Q124" i="11"/>
  <c r="P124" i="11"/>
  <c r="O124" i="11"/>
  <c r="N124" i="11"/>
  <c r="M124" i="11"/>
  <c r="L124" i="11"/>
  <c r="K124" i="11"/>
  <c r="J126" i="11"/>
  <c r="I126" i="11"/>
  <c r="J125" i="11"/>
  <c r="I125" i="11"/>
  <c r="BF124" i="11"/>
  <c r="BE124" i="11"/>
  <c r="BD124" i="11"/>
  <c r="BC124" i="11"/>
  <c r="BB124" i="11"/>
  <c r="BA124" i="11"/>
  <c r="AZ124" i="11"/>
  <c r="AY124" i="11"/>
  <c r="AX124" i="11"/>
  <c r="AW124" i="11"/>
  <c r="AV124" i="11"/>
  <c r="AU124" i="11"/>
  <c r="AT124" i="11"/>
  <c r="AS124" i="11"/>
  <c r="AR124" i="11"/>
  <c r="AQ124" i="11"/>
  <c r="AP124" i="11"/>
  <c r="AO124" i="11"/>
  <c r="BF123" i="1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Z123" i="11"/>
  <c r="Y123" i="11"/>
  <c r="X123" i="11"/>
  <c r="W123" i="11"/>
  <c r="V123" i="11"/>
  <c r="U123" i="11"/>
  <c r="T123" i="11"/>
  <c r="S123" i="11"/>
  <c r="R123" i="11"/>
  <c r="Q123" i="11"/>
  <c r="P123" i="11"/>
  <c r="O123" i="11"/>
  <c r="N123" i="11"/>
  <c r="M123" i="11"/>
  <c r="L123" i="11"/>
  <c r="K123" i="11"/>
  <c r="AN124" i="11"/>
  <c r="AM124" i="11"/>
  <c r="AL124" i="11"/>
  <c r="AK124" i="11"/>
  <c r="AJ124" i="11"/>
  <c r="AI124" i="11"/>
  <c r="AH124" i="11"/>
  <c r="AG124" i="11"/>
  <c r="AF124" i="11"/>
  <c r="AE124" i="11"/>
  <c r="AD124" i="11"/>
  <c r="AC124" i="11"/>
  <c r="AB124" i="11"/>
  <c r="AA124" i="11"/>
  <c r="Z124" i="11"/>
  <c r="Y124" i="11"/>
  <c r="X124" i="11"/>
  <c r="W124" i="11"/>
  <c r="V124" i="11"/>
  <c r="U124" i="11"/>
  <c r="J124" i="11"/>
  <c r="I124" i="11"/>
  <c r="J123" i="11"/>
  <c r="I123" i="11"/>
  <c r="BF122" i="11"/>
  <c r="BD122" i="11"/>
  <c r="BB122" i="11"/>
  <c r="AZ122" i="11"/>
  <c r="AX122" i="11"/>
  <c r="AV122" i="11"/>
  <c r="AT122" i="11"/>
  <c r="AR122" i="11"/>
  <c r="AP122" i="11"/>
  <c r="AN122" i="11"/>
  <c r="AL122" i="11"/>
  <c r="AJ122" i="11"/>
  <c r="AH122" i="11"/>
  <c r="AF122" i="11"/>
  <c r="AD122" i="11"/>
  <c r="AB122" i="11"/>
  <c r="Z122" i="11"/>
  <c r="X122" i="11"/>
  <c r="V122" i="11"/>
  <c r="T122" i="11"/>
  <c r="R122" i="11"/>
  <c r="P122" i="11"/>
  <c r="N122" i="11"/>
  <c r="L122" i="11"/>
  <c r="BE122" i="11"/>
  <c r="BC122" i="11"/>
  <c r="BA122" i="11"/>
  <c r="AY122" i="11"/>
  <c r="AW122" i="11"/>
  <c r="AU122" i="11"/>
  <c r="AS122" i="11"/>
  <c r="AQ122" i="11"/>
  <c r="AO122" i="11"/>
  <c r="AM122" i="11"/>
  <c r="AK122" i="11"/>
  <c r="AI122" i="11"/>
  <c r="AG122" i="11"/>
  <c r="AE122" i="11"/>
  <c r="AC122" i="11"/>
  <c r="AA122" i="11"/>
  <c r="Y122" i="11"/>
  <c r="W122" i="11"/>
  <c r="U122" i="11"/>
  <c r="S122" i="11"/>
  <c r="Q122" i="11"/>
  <c r="O122" i="11"/>
  <c r="M122" i="11"/>
  <c r="K122" i="11"/>
  <c r="I122" i="11"/>
  <c r="BF121" i="11"/>
  <c r="BE121" i="11"/>
  <c r="BD121" i="11"/>
  <c r="BC121" i="11"/>
  <c r="BB121" i="11"/>
  <c r="BA121" i="11"/>
  <c r="AZ121" i="11"/>
  <c r="AY121" i="11"/>
  <c r="AX121" i="11"/>
  <c r="AW121" i="11"/>
  <c r="AV121" i="11"/>
  <c r="AU121" i="11"/>
  <c r="AT121" i="11"/>
  <c r="AS121" i="11"/>
  <c r="AR121" i="11"/>
  <c r="AQ121" i="11"/>
  <c r="AP121" i="11"/>
  <c r="AO121" i="11"/>
  <c r="AN121" i="11"/>
  <c r="AM121" i="11"/>
  <c r="AL121" i="11"/>
  <c r="AK121" i="11"/>
  <c r="AJ121" i="11"/>
  <c r="AI121" i="11"/>
  <c r="AH121" i="11"/>
  <c r="AG121" i="11"/>
  <c r="AF121" i="11"/>
  <c r="AE121" i="11"/>
  <c r="AD121" i="11"/>
  <c r="AC121" i="11"/>
  <c r="AB121" i="11"/>
  <c r="AA121" i="11"/>
  <c r="Z121" i="11"/>
  <c r="Y121" i="11"/>
  <c r="X121" i="11"/>
  <c r="W121" i="11"/>
  <c r="V121" i="11"/>
  <c r="U121" i="11"/>
  <c r="T121" i="11"/>
  <c r="S121" i="11"/>
  <c r="R121" i="11"/>
  <c r="Q121" i="11"/>
  <c r="P121" i="11"/>
  <c r="O121" i="11"/>
  <c r="N121" i="11"/>
  <c r="M121" i="11"/>
  <c r="L121" i="11"/>
  <c r="K121" i="11"/>
  <c r="I121" i="11"/>
  <c r="J122" i="11"/>
  <c r="J121" i="11"/>
  <c r="G114" i="11"/>
  <c r="G113" i="11"/>
  <c r="G112" i="11"/>
  <c r="G111" i="11"/>
  <c r="G110" i="11"/>
  <c r="G109" i="11"/>
  <c r="G126" i="11"/>
  <c r="G125" i="11"/>
  <c r="G124" i="11"/>
  <c r="G123" i="11"/>
  <c r="G122" i="11"/>
  <c r="G121" i="11"/>
  <c r="BF108" i="11"/>
  <c r="BD108" i="11"/>
  <c r="BB108" i="11"/>
  <c r="AZ108" i="11"/>
  <c r="AX108" i="11"/>
  <c r="AV108" i="11"/>
  <c r="AT108" i="11"/>
  <c r="AR108" i="11"/>
  <c r="AP108" i="11"/>
  <c r="AN108" i="11"/>
  <c r="AL108" i="11"/>
  <c r="AJ108" i="11"/>
  <c r="AH108" i="11"/>
  <c r="AF108" i="11"/>
  <c r="AD108" i="11"/>
  <c r="AB108" i="11"/>
  <c r="Z108" i="11"/>
  <c r="X108" i="11"/>
  <c r="V108" i="11"/>
  <c r="T108" i="11"/>
  <c r="R108" i="11"/>
  <c r="P108" i="11"/>
  <c r="N108" i="11"/>
  <c r="L108" i="11"/>
  <c r="BF107" i="11"/>
  <c r="BD107" i="11"/>
  <c r="BB107" i="11"/>
  <c r="AZ107" i="11"/>
  <c r="AX107" i="11"/>
  <c r="AV107" i="11"/>
  <c r="AT107" i="11"/>
  <c r="AR107" i="11"/>
  <c r="AP107" i="11"/>
  <c r="AN107" i="11"/>
  <c r="AL107" i="11"/>
  <c r="AJ107" i="11"/>
  <c r="AH107" i="11"/>
  <c r="AF107" i="11"/>
  <c r="AD107" i="11"/>
  <c r="AB107" i="11"/>
  <c r="Z107" i="11"/>
  <c r="X107" i="11"/>
  <c r="V107" i="11"/>
  <c r="T107" i="11"/>
  <c r="R107" i="11"/>
  <c r="P107" i="11"/>
  <c r="N107" i="11"/>
  <c r="L107" i="11"/>
  <c r="BF106" i="11"/>
  <c r="BD106" i="11"/>
  <c r="BB106" i="11"/>
  <c r="AZ106" i="11"/>
  <c r="AX106" i="11"/>
  <c r="AV106" i="11"/>
  <c r="AT106" i="11"/>
  <c r="AR106" i="11"/>
  <c r="AP106" i="11"/>
  <c r="AN106" i="11"/>
  <c r="AL106" i="11"/>
  <c r="AJ106" i="11"/>
  <c r="AH106" i="11"/>
  <c r="AF106" i="11"/>
  <c r="AD106" i="11"/>
  <c r="AB106" i="11"/>
  <c r="Z106" i="11"/>
  <c r="X106" i="11"/>
  <c r="V106" i="11"/>
  <c r="T106" i="11"/>
  <c r="R106" i="11"/>
  <c r="P106" i="11"/>
  <c r="N106" i="11"/>
  <c r="L106" i="11"/>
  <c r="BF105" i="11"/>
  <c r="BD105" i="11"/>
  <c r="BB105" i="11"/>
  <c r="AZ105" i="11"/>
  <c r="AX105" i="11"/>
  <c r="AV105" i="11"/>
  <c r="AT105" i="11"/>
  <c r="AR105" i="11"/>
  <c r="AP105" i="11"/>
  <c r="AN105" i="11"/>
  <c r="AL105" i="11"/>
  <c r="AJ105" i="11"/>
  <c r="AH105" i="11"/>
  <c r="AF105" i="11"/>
  <c r="AD105" i="11"/>
  <c r="AB105" i="11"/>
  <c r="Z105" i="11"/>
  <c r="X105" i="11"/>
  <c r="V105" i="11"/>
  <c r="T105" i="11"/>
  <c r="R105" i="11"/>
  <c r="P105" i="11"/>
  <c r="N105" i="11"/>
  <c r="L105" i="11"/>
  <c r="BE108" i="11"/>
  <c r="BE107" i="11"/>
  <c r="BE106" i="11"/>
  <c r="BC108" i="11"/>
  <c r="BC107" i="11"/>
  <c r="BC106" i="11"/>
  <c r="BA108" i="11"/>
  <c r="BA107" i="11"/>
  <c r="BA106" i="11"/>
  <c r="AY108" i="11"/>
  <c r="AY107" i="11"/>
  <c r="AY106" i="11"/>
  <c r="AW108" i="11"/>
  <c r="AW107" i="11"/>
  <c r="AW106" i="11"/>
  <c r="AU108" i="11"/>
  <c r="AU107" i="11"/>
  <c r="AU106" i="11"/>
  <c r="AS108" i="11"/>
  <c r="AS107" i="11"/>
  <c r="AS106" i="11"/>
  <c r="AQ108" i="11"/>
  <c r="AQ107" i="11"/>
  <c r="AQ106" i="11"/>
  <c r="AO108" i="11"/>
  <c r="AO107" i="11"/>
  <c r="AO106" i="11"/>
  <c r="AM108" i="11"/>
  <c r="AM107" i="11"/>
  <c r="AM106" i="11"/>
  <c r="AK108" i="11"/>
  <c r="AK107" i="11"/>
  <c r="AK106" i="11"/>
  <c r="AI108" i="11"/>
  <c r="AI107" i="11"/>
  <c r="AI106" i="11"/>
  <c r="AG108" i="11"/>
  <c r="AG107" i="11"/>
  <c r="AG106" i="11"/>
  <c r="AE108" i="11"/>
  <c r="AE107" i="11"/>
  <c r="AE106" i="11"/>
  <c r="AC108" i="11"/>
  <c r="AC107" i="11"/>
  <c r="AC106" i="11"/>
  <c r="AA108" i="11"/>
  <c r="AA107" i="11"/>
  <c r="AA106" i="11"/>
  <c r="Y108" i="11"/>
  <c r="Y107" i="11"/>
  <c r="Y106" i="11"/>
  <c r="W108" i="11"/>
  <c r="W107" i="11"/>
  <c r="W106" i="11"/>
  <c r="U108" i="11"/>
  <c r="U107" i="11"/>
  <c r="U106" i="11"/>
  <c r="S108" i="11"/>
  <c r="S107" i="11"/>
  <c r="S106" i="11"/>
  <c r="Q108" i="11"/>
  <c r="Q107" i="11"/>
  <c r="Q106" i="11"/>
  <c r="O108" i="11"/>
  <c r="O107" i="11"/>
  <c r="O106" i="11"/>
  <c r="M108" i="11"/>
  <c r="M107" i="11"/>
  <c r="M106" i="11"/>
  <c r="K108" i="11"/>
  <c r="K107" i="11"/>
  <c r="K106" i="11"/>
  <c r="K104" i="11"/>
  <c r="BE105" i="11"/>
  <c r="BC105" i="11"/>
  <c r="BA105" i="11"/>
  <c r="AY105" i="11"/>
  <c r="AW105" i="11"/>
  <c r="AU105" i="11"/>
  <c r="AS105" i="11"/>
  <c r="AQ105" i="11"/>
  <c r="AO105" i="11"/>
  <c r="AM105" i="11"/>
  <c r="AK105" i="11"/>
  <c r="AI105" i="11"/>
  <c r="AG105" i="11"/>
  <c r="AE105" i="11"/>
  <c r="AC105" i="11"/>
  <c r="AA105" i="11"/>
  <c r="Y105" i="11"/>
  <c r="W105" i="11"/>
  <c r="U105" i="11"/>
  <c r="S105" i="11"/>
  <c r="Q105" i="11"/>
  <c r="O105" i="11"/>
  <c r="M105" i="11"/>
  <c r="K105" i="11"/>
  <c r="BF104" i="11"/>
  <c r="BD104" i="11"/>
  <c r="BB104" i="11"/>
  <c r="AZ104" i="11"/>
  <c r="AX104" i="11"/>
  <c r="AV104" i="11"/>
  <c r="AT104" i="11"/>
  <c r="AR104" i="11"/>
  <c r="AP104" i="11"/>
  <c r="AN104" i="11"/>
  <c r="AL104" i="11"/>
  <c r="AJ104" i="11"/>
  <c r="AH104" i="11"/>
  <c r="AF104" i="11"/>
  <c r="AD104" i="11"/>
  <c r="AB104" i="11"/>
  <c r="Z104" i="11"/>
  <c r="X104" i="11"/>
  <c r="V104" i="11"/>
  <c r="T104" i="11"/>
  <c r="R104" i="11"/>
  <c r="P104" i="11"/>
  <c r="N104" i="11"/>
  <c r="L104" i="11"/>
  <c r="BF103" i="11"/>
  <c r="BD103" i="11"/>
  <c r="BB103" i="11"/>
  <c r="AZ103" i="11"/>
  <c r="AX103" i="11"/>
  <c r="AV103" i="11"/>
  <c r="AT103" i="11"/>
  <c r="AR103" i="11"/>
  <c r="AP103" i="11"/>
  <c r="AN103" i="11"/>
  <c r="AL103" i="11"/>
  <c r="AJ103" i="11"/>
  <c r="AH103" i="11"/>
  <c r="AF103" i="11"/>
  <c r="AD103" i="11"/>
  <c r="AB103" i="11"/>
  <c r="Z103" i="11"/>
  <c r="X103" i="11"/>
  <c r="V103" i="11"/>
  <c r="T103" i="11"/>
  <c r="R103" i="11"/>
  <c r="P103" i="11"/>
  <c r="N103" i="11"/>
  <c r="L103" i="11"/>
  <c r="J108" i="11"/>
  <c r="J107" i="11"/>
  <c r="J106" i="11"/>
  <c r="J105" i="11"/>
  <c r="BF102" i="11"/>
  <c r="BD102" i="11"/>
  <c r="BB102" i="11"/>
  <c r="AZ102" i="11"/>
  <c r="AX102" i="11"/>
  <c r="AV102" i="11"/>
  <c r="AT102" i="11"/>
  <c r="AR102" i="11"/>
  <c r="AP102" i="11"/>
  <c r="AN102" i="11"/>
  <c r="AL102" i="11"/>
  <c r="AJ102" i="11"/>
  <c r="AH102" i="11"/>
  <c r="AF102" i="11"/>
  <c r="AD102" i="11"/>
  <c r="AB102" i="11"/>
  <c r="Z102" i="11"/>
  <c r="X102" i="11"/>
  <c r="V102" i="11"/>
  <c r="T102" i="11"/>
  <c r="R102" i="11"/>
  <c r="P102" i="11"/>
  <c r="N102" i="11"/>
  <c r="L102" i="11"/>
  <c r="I108" i="11"/>
  <c r="I107" i="11"/>
  <c r="I106" i="11"/>
  <c r="I105" i="11"/>
  <c r="G108" i="11"/>
  <c r="G107" i="11"/>
  <c r="G106" i="11"/>
  <c r="G105" i="11"/>
  <c r="BE104" i="11"/>
  <c r="BE103" i="11"/>
  <c r="BE102" i="11"/>
  <c r="BC104" i="11"/>
  <c r="BC103" i="11"/>
  <c r="BC102" i="11"/>
  <c r="BA104" i="11"/>
  <c r="BA103" i="11"/>
  <c r="BA102" i="11"/>
  <c r="AY104" i="11"/>
  <c r="AY103" i="11"/>
  <c r="AY102" i="11"/>
  <c r="AW104" i="11"/>
  <c r="AW103" i="11"/>
  <c r="AW102" i="11"/>
  <c r="AU104" i="11"/>
  <c r="AU103" i="11"/>
  <c r="AU102" i="11"/>
  <c r="AS104" i="11"/>
  <c r="AS103" i="11"/>
  <c r="AS102" i="11"/>
  <c r="AQ104" i="11"/>
  <c r="AQ103" i="11"/>
  <c r="AQ102" i="11"/>
  <c r="AO104" i="11"/>
  <c r="AO103" i="11"/>
  <c r="AO102" i="11"/>
  <c r="AM104" i="11"/>
  <c r="AM103" i="11"/>
  <c r="AM102" i="11"/>
  <c r="AK104" i="11"/>
  <c r="AK103" i="11"/>
  <c r="AK102" i="11"/>
  <c r="AI104" i="11"/>
  <c r="AI103" i="11"/>
  <c r="AI102" i="11"/>
  <c r="AG104" i="11"/>
  <c r="AG103" i="11"/>
  <c r="AG102" i="11"/>
  <c r="AE104" i="11"/>
  <c r="AE103" i="11"/>
  <c r="AE102" i="11"/>
  <c r="AC104" i="11"/>
  <c r="AC103" i="11"/>
  <c r="AC102" i="11"/>
  <c r="AA104" i="11"/>
  <c r="AA103" i="11"/>
  <c r="AA102" i="11"/>
  <c r="Y104" i="11"/>
  <c r="Y103" i="11"/>
  <c r="Y102" i="11"/>
  <c r="W104" i="11"/>
  <c r="W103" i="11"/>
  <c r="W102" i="11"/>
  <c r="U104" i="11"/>
  <c r="U103" i="11"/>
  <c r="U102" i="11"/>
  <c r="S104" i="11"/>
  <c r="S103" i="11"/>
  <c r="S102" i="11"/>
  <c r="Q104" i="11"/>
  <c r="Q103" i="11"/>
  <c r="Q102" i="11"/>
  <c r="O104" i="11"/>
  <c r="O103" i="11"/>
  <c r="O102" i="11"/>
  <c r="M104" i="11"/>
  <c r="M103" i="11"/>
  <c r="M102" i="11"/>
  <c r="M101" i="11"/>
  <c r="O101" i="11"/>
  <c r="K103" i="11"/>
  <c r="K102" i="11"/>
  <c r="K101" i="11"/>
  <c r="BF101" i="11"/>
  <c r="BE101" i="11"/>
  <c r="BD101" i="11"/>
  <c r="BC101" i="11"/>
  <c r="BB101" i="11"/>
  <c r="BA101" i="11"/>
  <c r="AZ101" i="11"/>
  <c r="AY101" i="11"/>
  <c r="AX101" i="11"/>
  <c r="AW101" i="11"/>
  <c r="AV101" i="11"/>
  <c r="AU101" i="11"/>
  <c r="AT101" i="11"/>
  <c r="AS101" i="11"/>
  <c r="AR101" i="11"/>
  <c r="AQ101" i="11"/>
  <c r="AP101" i="11"/>
  <c r="AO101" i="11"/>
  <c r="AN101" i="11"/>
  <c r="AM101" i="11"/>
  <c r="AL101" i="11"/>
  <c r="AK101" i="11"/>
  <c r="AJ101" i="11"/>
  <c r="AI101" i="11"/>
  <c r="AH101" i="11"/>
  <c r="AG101" i="11"/>
  <c r="AF101" i="11"/>
  <c r="AE101" i="11"/>
  <c r="AD101" i="11"/>
  <c r="AC101" i="11"/>
  <c r="AB101" i="11"/>
  <c r="AA101" i="11"/>
  <c r="Z101" i="11"/>
  <c r="Y101" i="11"/>
  <c r="X101" i="11"/>
  <c r="W101" i="11"/>
  <c r="V101" i="11"/>
  <c r="U101" i="11"/>
  <c r="T101" i="11"/>
  <c r="S101" i="11"/>
  <c r="R101" i="11"/>
  <c r="Q101" i="11"/>
  <c r="P101" i="11"/>
  <c r="N101" i="11"/>
  <c r="L101" i="11"/>
  <c r="I104" i="11"/>
  <c r="I103" i="11"/>
  <c r="I102" i="11"/>
  <c r="J104" i="11"/>
  <c r="J103" i="11"/>
  <c r="J102" i="11"/>
  <c r="J101" i="11"/>
  <c r="I101" i="11"/>
  <c r="G104" i="11"/>
  <c r="G103" i="11"/>
  <c r="G102" i="11"/>
  <c r="G101" i="11"/>
  <c r="G87" i="11"/>
  <c r="J87" i="11"/>
  <c r="J86" i="11"/>
  <c r="G86" i="11"/>
  <c r="BF85" i="11"/>
  <c r="BE85" i="11"/>
  <c r="BD85" i="11"/>
  <c r="BC85" i="11"/>
  <c r="BB85" i="11"/>
  <c r="BA85" i="11"/>
  <c r="AZ85" i="11"/>
  <c r="AY85" i="11"/>
  <c r="AX85" i="11"/>
  <c r="AW85" i="11"/>
  <c r="AV85" i="11"/>
  <c r="AU85" i="11"/>
  <c r="AT85" i="11"/>
  <c r="AS85" i="11"/>
  <c r="AR85" i="11"/>
  <c r="AQ85" i="11"/>
  <c r="AP85" i="11"/>
  <c r="AO85" i="11"/>
  <c r="AN85" i="11"/>
  <c r="AM85" i="11"/>
  <c r="AL85" i="11"/>
  <c r="AK85" i="11"/>
  <c r="AJ85" i="11"/>
  <c r="AI85" i="11"/>
  <c r="AH85" i="11"/>
  <c r="AG85" i="11"/>
  <c r="AF85" i="11"/>
  <c r="AE85" i="11"/>
  <c r="AD85" i="11"/>
  <c r="AC85" i="11"/>
  <c r="AB85" i="11"/>
  <c r="AA85" i="11"/>
  <c r="Z85" i="11"/>
  <c r="Y85" i="11"/>
  <c r="X85" i="11"/>
  <c r="W85" i="11"/>
  <c r="V85" i="11"/>
  <c r="U85" i="11"/>
  <c r="T85" i="11"/>
  <c r="S85" i="11"/>
  <c r="R85" i="11" l="1"/>
  <c r="Q85" i="11"/>
  <c r="P85" i="11"/>
  <c r="O85" i="11"/>
  <c r="N85" i="11"/>
  <c r="M85" i="11"/>
  <c r="L85" i="11"/>
  <c r="K85" i="11"/>
  <c r="J85" i="11"/>
  <c r="I85" i="11"/>
  <c r="G85" i="11"/>
  <c r="BF93" i="11" l="1"/>
  <c r="BD93" i="11"/>
  <c r="BB93" i="11"/>
  <c r="AZ93" i="11"/>
  <c r="AX93" i="11"/>
  <c r="AV93" i="11"/>
  <c r="AT93" i="11"/>
  <c r="AR93" i="11"/>
  <c r="AP93" i="11"/>
  <c r="AN93" i="11"/>
  <c r="AL93" i="11"/>
  <c r="AJ93" i="11"/>
  <c r="AH93" i="11"/>
  <c r="AF93" i="11"/>
  <c r="AD93" i="11"/>
  <c r="AB93" i="11"/>
  <c r="Z93" i="11"/>
  <c r="X93" i="11"/>
  <c r="V93" i="11"/>
  <c r="T93" i="11"/>
  <c r="R93" i="11"/>
  <c r="P93" i="11"/>
  <c r="N93" i="11"/>
  <c r="L93" i="11"/>
  <c r="BE93" i="11"/>
  <c r="BC93" i="11"/>
  <c r="BA93" i="11"/>
  <c r="AY93" i="11"/>
  <c r="AW93" i="11"/>
  <c r="AU93" i="11"/>
  <c r="AS93" i="11"/>
  <c r="AQ93" i="11"/>
  <c r="AO93" i="11"/>
  <c r="AM93" i="11"/>
  <c r="AK93" i="11"/>
  <c r="AI93" i="11"/>
  <c r="AG93" i="11"/>
  <c r="AE93" i="11"/>
  <c r="AC93" i="11"/>
  <c r="AA93" i="11"/>
  <c r="Y93" i="11"/>
  <c r="W93" i="11"/>
  <c r="U93" i="11"/>
  <c r="S93" i="11"/>
  <c r="Q93" i="11"/>
  <c r="O93" i="11"/>
  <c r="M93" i="11"/>
  <c r="K93" i="11"/>
  <c r="BF92" i="11"/>
  <c r="BD92" i="11"/>
  <c r="BB92" i="11"/>
  <c r="AZ92" i="11"/>
  <c r="AX92" i="11"/>
  <c r="AV92" i="11"/>
  <c r="AT92" i="11"/>
  <c r="AR92" i="11"/>
  <c r="AP92" i="11"/>
  <c r="AN92" i="11"/>
  <c r="AL92" i="11"/>
  <c r="AJ92" i="11"/>
  <c r="AH92" i="11"/>
  <c r="AF92" i="11"/>
  <c r="AD92" i="11"/>
  <c r="AB92" i="11"/>
  <c r="Z92" i="11"/>
  <c r="X92" i="11"/>
  <c r="V92" i="11"/>
  <c r="T92" i="11"/>
  <c r="R92" i="11"/>
  <c r="P92" i="11"/>
  <c r="N92" i="11"/>
  <c r="L92" i="11"/>
  <c r="BE92" i="11"/>
  <c r="BC92" i="11"/>
  <c r="BA92" i="11"/>
  <c r="AY92" i="11"/>
  <c r="AW92" i="11"/>
  <c r="AU92" i="11"/>
  <c r="AS92" i="11"/>
  <c r="AQ92" i="11"/>
  <c r="AO92" i="11"/>
  <c r="AM92" i="11"/>
  <c r="AK92" i="11"/>
  <c r="AI92" i="11"/>
  <c r="AG92" i="11"/>
  <c r="AE92" i="11"/>
  <c r="AC92" i="11"/>
  <c r="AA92" i="11"/>
  <c r="Y92" i="11"/>
  <c r="W92" i="11"/>
  <c r="U92" i="11"/>
  <c r="S92" i="11"/>
  <c r="Q92" i="11"/>
  <c r="O92" i="11"/>
  <c r="M92" i="11"/>
  <c r="K92" i="11"/>
  <c r="J93" i="11"/>
  <c r="J92" i="11"/>
  <c r="I93" i="11"/>
  <c r="I92" i="11"/>
  <c r="G93" i="11"/>
  <c r="G92" i="11"/>
  <c r="BF76" i="11"/>
  <c r="BD76" i="11"/>
  <c r="BB76" i="11"/>
  <c r="AZ76" i="11"/>
  <c r="AX76" i="11"/>
  <c r="AV76" i="11"/>
  <c r="AT76" i="11"/>
  <c r="AR76" i="11"/>
  <c r="AP76" i="11"/>
  <c r="AN76" i="11"/>
  <c r="AL76" i="11"/>
  <c r="AJ76" i="11"/>
  <c r="AH76" i="11"/>
  <c r="AF76" i="11"/>
  <c r="AD76" i="11"/>
  <c r="AB76" i="11"/>
  <c r="Z76" i="11"/>
  <c r="X76" i="11"/>
  <c r="V76" i="11"/>
  <c r="T76" i="11"/>
  <c r="R76" i="11"/>
  <c r="P76" i="11"/>
  <c r="N76" i="11"/>
  <c r="L76" i="11"/>
  <c r="BF75" i="11"/>
  <c r="BD75" i="11"/>
  <c r="BB75" i="11"/>
  <c r="AZ75" i="11"/>
  <c r="AX75" i="11"/>
  <c r="AV75" i="11"/>
  <c r="AT75" i="11"/>
  <c r="AR75" i="11"/>
  <c r="AP75" i="11"/>
  <c r="AN75" i="11"/>
  <c r="AL75" i="11"/>
  <c r="AJ75" i="11"/>
  <c r="AH75" i="11"/>
  <c r="AF75" i="11"/>
  <c r="AD75" i="11"/>
  <c r="AB75" i="11"/>
  <c r="Z75" i="11"/>
  <c r="X75" i="11"/>
  <c r="V75" i="11"/>
  <c r="T75" i="11"/>
  <c r="R75" i="11"/>
  <c r="P75" i="11"/>
  <c r="N75" i="11"/>
  <c r="L75" i="11"/>
  <c r="BF74" i="11"/>
  <c r="BE74" i="11"/>
  <c r="BD74" i="11"/>
  <c r="BC74" i="11"/>
  <c r="BB74" i="11"/>
  <c r="BA74" i="11"/>
  <c r="AZ74" i="11"/>
  <c r="AY74" i="11"/>
  <c r="AX74" i="11"/>
  <c r="AW74" i="11"/>
  <c r="AV74" i="11"/>
  <c r="AU74" i="11"/>
  <c r="AT74" i="11"/>
  <c r="AS74" i="11"/>
  <c r="AQ74" i="11"/>
  <c r="AR74" i="11"/>
  <c r="AP74" i="11"/>
  <c r="AN74" i="11"/>
  <c r="AL74" i="11"/>
  <c r="AJ74" i="11"/>
  <c r="AH74" i="11"/>
  <c r="AF74" i="11"/>
  <c r="AD74" i="11"/>
  <c r="AB74" i="11"/>
  <c r="Z74" i="11"/>
  <c r="X74" i="11"/>
  <c r="V74" i="11"/>
  <c r="T74" i="11"/>
  <c r="R74" i="11"/>
  <c r="P74" i="11"/>
  <c r="N74" i="11"/>
  <c r="L74" i="11"/>
  <c r="AO74" i="11"/>
  <c r="AM74" i="11"/>
  <c r="AK74" i="11"/>
  <c r="AI74" i="11"/>
  <c r="AG74" i="11"/>
  <c r="AE74" i="11"/>
  <c r="AC74" i="11"/>
  <c r="AA74" i="11"/>
  <c r="Y74" i="11"/>
  <c r="W74" i="11"/>
  <c r="U74" i="11"/>
  <c r="S74" i="11"/>
  <c r="Q74" i="11"/>
  <c r="O74" i="11"/>
  <c r="M74" i="11"/>
  <c r="K74" i="11"/>
  <c r="J77" i="11"/>
  <c r="J76" i="11"/>
  <c r="J75" i="11"/>
  <c r="J74" i="11"/>
  <c r="I74" i="11"/>
  <c r="G77" i="11"/>
  <c r="G76" i="11"/>
  <c r="G75" i="11"/>
  <c r="G74" i="11"/>
  <c r="BF79" i="11"/>
  <c r="BD79" i="11"/>
  <c r="BB79" i="11"/>
  <c r="AZ79" i="11"/>
  <c r="AX79" i="11"/>
  <c r="AV79" i="11"/>
  <c r="AT79" i="11"/>
  <c r="AR79" i="11"/>
  <c r="AP79" i="11"/>
  <c r="AN79" i="11"/>
  <c r="AL79" i="11"/>
  <c r="AJ79" i="11"/>
  <c r="AH79" i="11"/>
  <c r="AF79" i="11"/>
  <c r="AD79" i="11"/>
  <c r="AB79" i="11"/>
  <c r="Z79" i="11"/>
  <c r="X79" i="11"/>
  <c r="V79" i="11"/>
  <c r="T79" i="11"/>
  <c r="R79" i="11"/>
  <c r="P79" i="11"/>
  <c r="N79" i="11"/>
  <c r="L79" i="11"/>
  <c r="BE79" i="11"/>
  <c r="BC79" i="11"/>
  <c r="BA79" i="11"/>
  <c r="AY79" i="11"/>
  <c r="AW79" i="11"/>
  <c r="AU79" i="11"/>
  <c r="AS79" i="11"/>
  <c r="AQ79" i="11"/>
  <c r="AO79" i="11"/>
  <c r="AM79" i="11"/>
  <c r="AK79" i="11"/>
  <c r="AI79" i="11"/>
  <c r="AG79" i="11"/>
  <c r="AE79" i="11"/>
  <c r="AC79" i="11"/>
  <c r="AA79" i="11"/>
  <c r="Y79" i="11"/>
  <c r="W79" i="11"/>
  <c r="U79" i="11"/>
  <c r="S79" i="11"/>
  <c r="Q79" i="11"/>
  <c r="O79" i="11"/>
  <c r="M79" i="11"/>
  <c r="K79" i="11"/>
  <c r="BF78" i="11"/>
  <c r="BE78" i="11"/>
  <c r="BD78" i="11"/>
  <c r="BC78" i="11"/>
  <c r="BB78" i="11"/>
  <c r="BA78" i="11"/>
  <c r="AZ78" i="11"/>
  <c r="AY78" i="11"/>
  <c r="AX78" i="11"/>
  <c r="AW78" i="11"/>
  <c r="AV78" i="11"/>
  <c r="AU78" i="11"/>
  <c r="AT78" i="11"/>
  <c r="AS78" i="11"/>
  <c r="AR78" i="11"/>
  <c r="AQ78" i="11"/>
  <c r="AP78" i="11"/>
  <c r="AO78" i="11"/>
  <c r="AN78" i="11"/>
  <c r="AM78" i="11"/>
  <c r="AL78" i="11"/>
  <c r="AK78" i="11"/>
  <c r="AJ78" i="11"/>
  <c r="AI78" i="11"/>
  <c r="AH78" i="11"/>
  <c r="AG78" i="11"/>
  <c r="AF78" i="11"/>
  <c r="AE78" i="11"/>
  <c r="AD78" i="11"/>
  <c r="AC78" i="11"/>
  <c r="AB78" i="11"/>
  <c r="AA78" i="11"/>
  <c r="Z78" i="11"/>
  <c r="Y78" i="11"/>
  <c r="X78" i="11"/>
  <c r="W78" i="11"/>
  <c r="V78" i="11"/>
  <c r="U78" i="11"/>
  <c r="T78" i="11"/>
  <c r="S78" i="11"/>
  <c r="R78" i="11"/>
  <c r="Q78" i="11"/>
  <c r="P78" i="11"/>
  <c r="O78" i="11"/>
  <c r="N78" i="11"/>
  <c r="M78" i="11"/>
  <c r="L78" i="11"/>
  <c r="K78" i="11"/>
  <c r="J79" i="11"/>
  <c r="J78" i="11"/>
  <c r="I79" i="11"/>
  <c r="I78" i="11"/>
  <c r="G79" i="11"/>
  <c r="G78" i="11"/>
  <c r="BF82" i="11"/>
  <c r="BD82" i="11"/>
  <c r="BB82" i="11"/>
  <c r="AZ82" i="11"/>
  <c r="AX82" i="11"/>
  <c r="AV82" i="11"/>
  <c r="AT82" i="11"/>
  <c r="AR82" i="11"/>
  <c r="AP82" i="11"/>
  <c r="AN82" i="11"/>
  <c r="AL82" i="11"/>
  <c r="AJ82" i="11"/>
  <c r="AH82" i="11"/>
  <c r="AF82" i="11"/>
  <c r="AD82" i="11"/>
  <c r="AB82" i="11"/>
  <c r="Z82" i="11"/>
  <c r="X82" i="11"/>
  <c r="V82" i="11"/>
  <c r="T82" i="11"/>
  <c r="R82" i="11"/>
  <c r="P82" i="11"/>
  <c r="N82" i="11"/>
  <c r="L82" i="11"/>
  <c r="BE82" i="11"/>
  <c r="BC82" i="11"/>
  <c r="BA82" i="11"/>
  <c r="AY82" i="11"/>
  <c r="AW82" i="11"/>
  <c r="AU82" i="11"/>
  <c r="AS82" i="11"/>
  <c r="AQ82" i="11"/>
  <c r="AO82" i="11"/>
  <c r="AM82" i="11"/>
  <c r="AK82" i="11"/>
  <c r="AI82" i="11"/>
  <c r="AG82" i="11"/>
  <c r="AE82" i="11"/>
  <c r="AC82" i="11"/>
  <c r="AA82" i="11"/>
  <c r="Y82" i="11"/>
  <c r="W82" i="11"/>
  <c r="U82" i="11"/>
  <c r="S82" i="11"/>
  <c r="Q82" i="11"/>
  <c r="O82" i="11"/>
  <c r="M82" i="11"/>
  <c r="K82" i="11"/>
  <c r="AK71" i="11"/>
  <c r="BF81" i="11"/>
  <c r="BE81" i="11"/>
  <c r="BD81" i="11"/>
  <c r="BC81" i="11"/>
  <c r="BB81" i="11"/>
  <c r="BA81" i="11"/>
  <c r="AZ81" i="11"/>
  <c r="AY81" i="11"/>
  <c r="AX81" i="11"/>
  <c r="AW81" i="11"/>
  <c r="AV81" i="11"/>
  <c r="AU81" i="11"/>
  <c r="AT81" i="11"/>
  <c r="AS81" i="11"/>
  <c r="AR81" i="11"/>
  <c r="AQ81" i="11"/>
  <c r="AP81" i="11"/>
  <c r="AO81" i="11"/>
  <c r="AN81" i="11"/>
  <c r="AM81" i="11"/>
  <c r="AL81" i="11"/>
  <c r="AK81" i="11"/>
  <c r="AJ81" i="11"/>
  <c r="AI81" i="11"/>
  <c r="AH81" i="11"/>
  <c r="AG81" i="11"/>
  <c r="AF81" i="11"/>
  <c r="AE81" i="11"/>
  <c r="AD81" i="11"/>
  <c r="AC81" i="11"/>
  <c r="AB81" i="11"/>
  <c r="AA81" i="11"/>
  <c r="Z81" i="11"/>
  <c r="Y81" i="11"/>
  <c r="X81" i="11"/>
  <c r="W81" i="11"/>
  <c r="V81" i="11"/>
  <c r="U81" i="11"/>
  <c r="T81" i="11"/>
  <c r="S81" i="11"/>
  <c r="R81" i="11"/>
  <c r="Q81" i="11"/>
  <c r="P81" i="11"/>
  <c r="O81" i="11"/>
  <c r="N81" i="11"/>
  <c r="M81" i="11"/>
  <c r="L81" i="11"/>
  <c r="K81" i="11"/>
  <c r="J82" i="11"/>
  <c r="I82" i="11"/>
  <c r="J81" i="11"/>
  <c r="I81" i="11"/>
  <c r="G82" i="11"/>
  <c r="G81" i="11"/>
  <c r="BF72" i="11"/>
  <c r="BE72" i="11"/>
  <c r="BD72" i="11"/>
  <c r="BC72" i="11"/>
  <c r="BB72" i="11"/>
  <c r="BA72" i="11"/>
  <c r="AZ72" i="11"/>
  <c r="AY72" i="11"/>
  <c r="AX72" i="11"/>
  <c r="AW72" i="11"/>
  <c r="AV72" i="11"/>
  <c r="AU72" i="11"/>
  <c r="AT72" i="11"/>
  <c r="AS72" i="11"/>
  <c r="AR72" i="11"/>
  <c r="AQ72" i="11"/>
  <c r="AP72" i="11"/>
  <c r="AO72" i="11"/>
  <c r="AN72" i="11"/>
  <c r="AM72" i="11"/>
  <c r="AL72" i="11"/>
  <c r="AK72" i="11"/>
  <c r="AJ72" i="11"/>
  <c r="AI72" i="11"/>
  <c r="AH72" i="11"/>
  <c r="AG72" i="11"/>
  <c r="AF72" i="11"/>
  <c r="AE72" i="11"/>
  <c r="AD72" i="11"/>
  <c r="AC72" i="11"/>
  <c r="AB72" i="11"/>
  <c r="AA72" i="11"/>
  <c r="Z72" i="11"/>
  <c r="Y72" i="11"/>
  <c r="X72" i="11"/>
  <c r="W72" i="11"/>
  <c r="V72" i="11"/>
  <c r="U72" i="11"/>
  <c r="T72" i="11"/>
  <c r="S72" i="11"/>
  <c r="R72" i="11"/>
  <c r="Q72" i="11"/>
  <c r="P72" i="11"/>
  <c r="O72" i="11"/>
  <c r="N72" i="11"/>
  <c r="M72" i="11"/>
  <c r="L72" i="11"/>
  <c r="K72" i="11"/>
  <c r="J72" i="11"/>
  <c r="I72" i="11"/>
  <c r="G72" i="11"/>
  <c r="BF71" i="11"/>
  <c r="BD71" i="11"/>
  <c r="BB71" i="11"/>
  <c r="AZ71" i="11"/>
  <c r="AX71" i="11"/>
  <c r="AV71" i="11"/>
  <c r="AT71" i="11"/>
  <c r="AR71" i="11"/>
  <c r="AP71" i="11"/>
  <c r="AN71" i="11"/>
  <c r="AL71" i="11"/>
  <c r="AJ71" i="11"/>
  <c r="AH71" i="11"/>
  <c r="AF71" i="11"/>
  <c r="AD71" i="11"/>
  <c r="AB71" i="11"/>
  <c r="Z71" i="11"/>
  <c r="X71" i="11"/>
  <c r="V71" i="11"/>
  <c r="T71" i="11"/>
  <c r="R71" i="11"/>
  <c r="P71" i="11"/>
  <c r="N71" i="11"/>
  <c r="L71" i="11"/>
  <c r="AI71" i="11"/>
  <c r="AG71" i="11"/>
  <c r="AE71" i="11"/>
  <c r="AC71" i="11"/>
  <c r="AA71" i="11"/>
  <c r="Y71" i="11"/>
  <c r="W71" i="11"/>
  <c r="U71" i="11"/>
  <c r="S71" i="11"/>
  <c r="Q71" i="11"/>
  <c r="O71" i="11"/>
  <c r="M71" i="11"/>
  <c r="K71" i="11"/>
  <c r="BE71" i="11"/>
  <c r="BC71" i="11"/>
  <c r="BA71" i="11"/>
  <c r="AY71" i="11"/>
  <c r="AW71" i="11"/>
  <c r="AU71" i="11"/>
  <c r="AS71" i="11"/>
  <c r="AQ71" i="11"/>
  <c r="AO71" i="11"/>
  <c r="AM71" i="11"/>
  <c r="I71" i="11"/>
  <c r="G71" i="11"/>
  <c r="J71" i="11"/>
  <c r="BF70" i="11"/>
  <c r="BE70" i="11"/>
  <c r="BD70" i="11"/>
  <c r="BC70" i="11"/>
  <c r="BB70" i="11"/>
  <c r="BA70" i="11"/>
  <c r="AZ70" i="11"/>
  <c r="AY70" i="11"/>
  <c r="AX70" i="11"/>
  <c r="AW70" i="11"/>
  <c r="AV70" i="11"/>
  <c r="AU70" i="11"/>
  <c r="AT70" i="11"/>
  <c r="AS70" i="11"/>
  <c r="AR70" i="11"/>
  <c r="AQ70" i="11"/>
  <c r="AP70" i="11"/>
  <c r="AO70" i="11"/>
  <c r="AN70" i="11"/>
  <c r="AM70" i="11"/>
  <c r="AL70" i="11"/>
  <c r="AK70" i="11"/>
  <c r="AJ70" i="11"/>
  <c r="AI70" i="11"/>
  <c r="AH70" i="11"/>
  <c r="AG70" i="11"/>
  <c r="AF70" i="11"/>
  <c r="AE70" i="11"/>
  <c r="AD70" i="11"/>
  <c r="AC70" i="11"/>
  <c r="AB70" i="11"/>
  <c r="AA70" i="11"/>
  <c r="Z70" i="11"/>
  <c r="Y70" i="11"/>
  <c r="X70" i="11"/>
  <c r="W70" i="11"/>
  <c r="V70" i="11"/>
  <c r="U70" i="11"/>
  <c r="T70" i="11"/>
  <c r="S70" i="11"/>
  <c r="R70" i="11"/>
  <c r="Q70" i="11"/>
  <c r="P70" i="11"/>
  <c r="O70" i="11"/>
  <c r="N70" i="11"/>
  <c r="M70" i="11"/>
  <c r="L70" i="11"/>
  <c r="K70" i="11"/>
  <c r="J70" i="11"/>
  <c r="I70" i="11"/>
  <c r="G70" i="11"/>
  <c r="BF68" i="11"/>
  <c r="BE68" i="11"/>
  <c r="BD68" i="11"/>
  <c r="BC68" i="11"/>
  <c r="BB68" i="11"/>
  <c r="BA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T68" i="11"/>
  <c r="S68" i="11"/>
  <c r="R68" i="11"/>
  <c r="Q68" i="11"/>
  <c r="P68" i="11"/>
  <c r="O68" i="11"/>
  <c r="N68" i="11"/>
  <c r="M68" i="11"/>
  <c r="L68" i="11"/>
  <c r="K68" i="11"/>
  <c r="H146" i="11"/>
  <c r="H145" i="11"/>
  <c r="H144" i="11"/>
  <c r="H143" i="11"/>
  <c r="H142" i="11"/>
  <c r="H141" i="11"/>
  <c r="H140" i="11"/>
  <c r="H139" i="11"/>
  <c r="H138" i="11"/>
  <c r="H137" i="11"/>
  <c r="H136" i="11"/>
  <c r="H135" i="11"/>
  <c r="H134" i="11"/>
  <c r="H133" i="11"/>
  <c r="H131" i="11"/>
  <c r="H130" i="11"/>
  <c r="H129" i="11"/>
  <c r="H114" i="11"/>
  <c r="H113" i="11"/>
  <c r="H112" i="11"/>
  <c r="H111" i="11"/>
  <c r="H110" i="11"/>
  <c r="H109" i="11"/>
  <c r="H126" i="11"/>
  <c r="H125" i="11"/>
  <c r="H124" i="11"/>
  <c r="H123" i="11"/>
  <c r="H122" i="11"/>
  <c r="H121" i="11"/>
  <c r="H108" i="11"/>
  <c r="H107" i="11"/>
  <c r="H106" i="11"/>
  <c r="H105" i="11"/>
  <c r="H104" i="11"/>
  <c r="H103" i="11"/>
  <c r="H102" i="11"/>
  <c r="H101" i="11"/>
  <c r="H87" i="11"/>
  <c r="H86" i="11"/>
  <c r="H85" i="11"/>
  <c r="J68" i="11"/>
  <c r="I68" i="11"/>
  <c r="G68" i="11"/>
  <c r="BF67" i="11"/>
  <c r="BD67" i="11"/>
  <c r="BB67" i="11"/>
  <c r="AZ67" i="11"/>
  <c r="AX67" i="11"/>
  <c r="AV67" i="11"/>
  <c r="AT67" i="11"/>
  <c r="AR67" i="11"/>
  <c r="AP67" i="11"/>
  <c r="AN67" i="11"/>
  <c r="AL67" i="11"/>
  <c r="AJ67" i="11"/>
  <c r="AH67" i="11"/>
  <c r="AF67" i="11"/>
  <c r="AD67" i="11"/>
  <c r="AB67" i="11"/>
  <c r="Z67" i="11"/>
  <c r="X67" i="11"/>
  <c r="V67" i="11"/>
  <c r="T67" i="11"/>
  <c r="R67" i="11"/>
  <c r="P67" i="11"/>
  <c r="N67" i="11"/>
  <c r="L67" i="11"/>
  <c r="J67" i="11"/>
  <c r="BE67" i="11"/>
  <c r="BC67" i="11"/>
  <c r="BA67" i="11"/>
  <c r="AY67" i="11"/>
  <c r="AW67" i="11"/>
  <c r="AU67" i="11"/>
  <c r="AS67" i="11"/>
  <c r="AQ67" i="11"/>
  <c r="AO67" i="11"/>
  <c r="AM67" i="11"/>
  <c r="AK67" i="11"/>
  <c r="AI67" i="11"/>
  <c r="AG67" i="11"/>
  <c r="AE67" i="11"/>
  <c r="AC67" i="11"/>
  <c r="AA67" i="11"/>
  <c r="Y67" i="11"/>
  <c r="W67" i="11"/>
  <c r="U67" i="11"/>
  <c r="S67" i="11"/>
  <c r="Q67" i="11"/>
  <c r="O67" i="11"/>
  <c r="M67" i="11"/>
  <c r="K67" i="11"/>
  <c r="I67" i="11"/>
  <c r="G67" i="11"/>
  <c r="BF66" i="11"/>
  <c r="BE66" i="11"/>
  <c r="BD66" i="11"/>
  <c r="BC66" i="11"/>
  <c r="BB66" i="11"/>
  <c r="BA66" i="11"/>
  <c r="AZ66" i="11"/>
  <c r="AY66" i="11"/>
  <c r="AX66"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R66" i="11"/>
  <c r="Q66" i="11"/>
  <c r="P66" i="11"/>
  <c r="O66" i="11"/>
  <c r="N66" i="11"/>
  <c r="M66" i="11"/>
  <c r="L66" i="11"/>
  <c r="K66" i="11"/>
  <c r="J66" i="11"/>
  <c r="I66" i="11"/>
  <c r="G66" i="11"/>
  <c r="BF65" i="11"/>
  <c r="BD65" i="11"/>
  <c r="BB65" i="11"/>
  <c r="AZ65" i="11"/>
  <c r="AX65" i="11"/>
  <c r="AV65" i="11"/>
  <c r="AT65" i="11"/>
  <c r="AR65" i="11"/>
  <c r="AP65" i="11"/>
  <c r="AN65" i="11"/>
  <c r="AL65" i="11"/>
  <c r="AJ65" i="11"/>
  <c r="AH65" i="11"/>
  <c r="AF65" i="11"/>
  <c r="AD65" i="11"/>
  <c r="AB65" i="11"/>
  <c r="Z65" i="11"/>
  <c r="X65" i="11"/>
  <c r="V65" i="11"/>
  <c r="T65" i="11"/>
  <c r="R65" i="11"/>
  <c r="P65" i="11"/>
  <c r="N65" i="11"/>
  <c r="L65" i="11"/>
  <c r="J65" i="11"/>
  <c r="BE65" i="11"/>
  <c r="BC65" i="11"/>
  <c r="BA65" i="11"/>
  <c r="AY65" i="11"/>
  <c r="AW65" i="11"/>
  <c r="AU65" i="11"/>
  <c r="AS65" i="11"/>
  <c r="AQ65" i="11"/>
  <c r="AO65" i="11"/>
  <c r="AM65" i="11"/>
  <c r="AK65" i="11"/>
  <c r="AI65" i="11"/>
  <c r="AG65" i="11"/>
  <c r="AE65" i="11"/>
  <c r="AC65" i="11"/>
  <c r="AA65" i="11"/>
  <c r="Y65" i="11"/>
  <c r="W65" i="11"/>
  <c r="U65" i="11"/>
  <c r="S65" i="11"/>
  <c r="Q65" i="11"/>
  <c r="O65" i="11"/>
  <c r="M65" i="11"/>
  <c r="K65" i="11"/>
  <c r="I65" i="11"/>
  <c r="BF64" i="11"/>
  <c r="BE64" i="11"/>
  <c r="BD64" i="11"/>
  <c r="BC64" i="11"/>
  <c r="BB64" i="11"/>
  <c r="BA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T64" i="11"/>
  <c r="S64" i="11"/>
  <c r="R64" i="11"/>
  <c r="Q64" i="11"/>
  <c r="P64" i="11"/>
  <c r="O64" i="11"/>
  <c r="N64" i="11"/>
  <c r="M64" i="11"/>
  <c r="L64" i="11"/>
  <c r="K64" i="11"/>
  <c r="J64" i="11"/>
  <c r="I64" i="11"/>
  <c r="G64" i="11"/>
  <c r="BF56" i="11"/>
  <c r="BE56" i="11"/>
  <c r="BD56" i="11"/>
  <c r="BC56" i="11"/>
  <c r="BB56" i="11"/>
  <c r="BA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R56" i="11"/>
  <c r="Q56" i="11"/>
  <c r="P56" i="11"/>
  <c r="O56" i="11"/>
  <c r="N56" i="11"/>
  <c r="M56" i="11"/>
  <c r="L56" i="11"/>
  <c r="K56" i="11"/>
  <c r="J56" i="11"/>
  <c r="I56" i="11"/>
  <c r="G56" i="11"/>
  <c r="H93" i="11"/>
  <c r="H92" i="11"/>
  <c r="I77" i="11"/>
  <c r="H76" i="11"/>
  <c r="H75" i="11"/>
  <c r="H74" i="11"/>
  <c r="H79" i="11"/>
  <c r="H78" i="11"/>
  <c r="H82" i="11"/>
  <c r="H81" i="11"/>
  <c r="H72" i="11"/>
  <c r="H71" i="11"/>
  <c r="H70" i="11"/>
  <c r="H68" i="11"/>
  <c r="H67" i="11"/>
  <c r="H66" i="11"/>
  <c r="H65" i="11"/>
  <c r="H64" i="11"/>
  <c r="H56" i="11"/>
  <c r="BF54" i="11"/>
  <c r="BE54" i="11"/>
  <c r="BD54" i="11"/>
  <c r="BC54" i="11"/>
  <c r="BB54" i="11"/>
  <c r="BA54" i="11"/>
  <c r="AZ54"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R54" i="11"/>
  <c r="Q54" i="11"/>
  <c r="P54" i="11"/>
  <c r="O54" i="11"/>
  <c r="N54" i="11"/>
  <c r="M54" i="11"/>
  <c r="L54" i="11"/>
  <c r="K54" i="11"/>
  <c r="BF53" i="11"/>
  <c r="BE53" i="11"/>
  <c r="BD53" i="11"/>
  <c r="BC53" i="11"/>
  <c r="BB53" i="11"/>
  <c r="BA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R53" i="11"/>
  <c r="Q53" i="11"/>
  <c r="P53" i="11"/>
  <c r="O53" i="11"/>
  <c r="N53" i="11"/>
  <c r="M53" i="11"/>
  <c r="G54" i="11"/>
  <c r="G50" i="11"/>
  <c r="G53" i="11"/>
  <c r="G52" i="11"/>
  <c r="G51" i="11"/>
  <c r="G49" i="11"/>
  <c r="G59" i="11"/>
  <c r="G58" i="11"/>
  <c r="G158" i="11"/>
  <c r="G57" i="11"/>
  <c r="G46" i="11"/>
  <c r="G43" i="11"/>
  <c r="G42" i="11"/>
  <c r="G41" i="11"/>
  <c r="G40" i="11"/>
  <c r="G38" i="11"/>
  <c r="L53" i="11"/>
  <c r="K53" i="11"/>
  <c r="BF52" i="11"/>
  <c r="BD52" i="11"/>
  <c r="BB52" i="11"/>
  <c r="AZ52" i="11"/>
  <c r="AX52" i="11"/>
  <c r="AV52" i="11"/>
  <c r="AT52" i="11"/>
  <c r="AR52" i="11"/>
  <c r="AP52" i="11"/>
  <c r="AN52" i="11"/>
  <c r="AL52" i="11"/>
  <c r="AJ52" i="11"/>
  <c r="AH52" i="11"/>
  <c r="AF52" i="11"/>
  <c r="AD52" i="11"/>
  <c r="AB52" i="11"/>
  <c r="Z52" i="11"/>
  <c r="X52" i="11"/>
  <c r="V52" i="11"/>
  <c r="T52" i="11"/>
  <c r="R52" i="11"/>
  <c r="P52" i="11"/>
  <c r="N52" i="11"/>
  <c r="L52" i="11"/>
  <c r="BE52" i="11"/>
  <c r="BC52" i="11"/>
  <c r="BA52" i="11"/>
  <c r="AY52" i="11"/>
  <c r="AW52" i="11"/>
  <c r="AU52" i="11"/>
  <c r="AS52" i="11"/>
  <c r="AQ52" i="11"/>
  <c r="AO52" i="11"/>
  <c r="AM52" i="11"/>
  <c r="AK52" i="11"/>
  <c r="AI52" i="11"/>
  <c r="AG52" i="11"/>
  <c r="AE52" i="11"/>
  <c r="AC52" i="11"/>
  <c r="AA52" i="11"/>
  <c r="Y52" i="11"/>
  <c r="W52" i="11"/>
  <c r="U52" i="11"/>
  <c r="S52" i="11"/>
  <c r="Q52"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4" i="11"/>
  <c r="J50" i="11"/>
  <c r="J53" i="11"/>
  <c r="J52" i="11"/>
  <c r="J51" i="11"/>
  <c r="I54" i="11"/>
  <c r="I50" i="11"/>
  <c r="I53" i="11"/>
  <c r="I52" i="11"/>
  <c r="I51"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H77" i="11" l="1"/>
  <c r="R49" i="11"/>
  <c r="Q49" i="11"/>
  <c r="P49" i="11"/>
  <c r="O49" i="11"/>
  <c r="N49" i="11"/>
  <c r="M49" i="11"/>
  <c r="L49" i="11"/>
  <c r="K49" i="11"/>
  <c r="J49" i="11"/>
  <c r="I49" i="11"/>
  <c r="H54" i="11"/>
  <c r="H50" i="11"/>
  <c r="H53" i="11"/>
  <c r="H52" i="11"/>
  <c r="H51" i="11"/>
  <c r="H49" i="11"/>
  <c r="BF59" i="11"/>
  <c r="BF58" i="11"/>
  <c r="BD59" i="11"/>
  <c r="BD58" i="11"/>
  <c r="BB59" i="11"/>
  <c r="BB58" i="11"/>
  <c r="AZ59" i="11"/>
  <c r="AZ58" i="11"/>
  <c r="AX59" i="11"/>
  <c r="AX58" i="11"/>
  <c r="AV59" i="11"/>
  <c r="AV58" i="11"/>
  <c r="AT59" i="11"/>
  <c r="AT58" i="11"/>
  <c r="AR59" i="11"/>
  <c r="AR58" i="11"/>
  <c r="AP59" i="11"/>
  <c r="AP58" i="11"/>
  <c r="AN59" i="11"/>
  <c r="AN58" i="11"/>
  <c r="AL59" i="11"/>
  <c r="AL58" i="11"/>
  <c r="AJ59" i="11"/>
  <c r="AJ58" i="11"/>
  <c r="AH59" i="11"/>
  <c r="AH58" i="11"/>
  <c r="AF59" i="11"/>
  <c r="AF58" i="11"/>
  <c r="AD59" i="11"/>
  <c r="AD58" i="11"/>
  <c r="AB59" i="11"/>
  <c r="AB58" i="11"/>
  <c r="Z59" i="11"/>
  <c r="Z58" i="11"/>
  <c r="X59" i="11"/>
  <c r="X58" i="11"/>
  <c r="V59" i="11"/>
  <c r="V58" i="11"/>
  <c r="T59" i="11"/>
  <c r="T58" i="11"/>
  <c r="R59" i="11"/>
  <c r="BE59" i="11"/>
  <c r="BC59" i="11"/>
  <c r="BA59" i="11"/>
  <c r="AY59" i="11"/>
  <c r="AW59" i="11"/>
  <c r="AU59" i="11"/>
  <c r="AS59" i="11"/>
  <c r="AQ59" i="11"/>
  <c r="AO59" i="11"/>
  <c r="AM59" i="11"/>
  <c r="AK59" i="11"/>
  <c r="AI59" i="11"/>
  <c r="AG59" i="11"/>
  <c r="AE59" i="11"/>
  <c r="AC59" i="11"/>
  <c r="AA59" i="11"/>
  <c r="Y59" i="11"/>
  <c r="W59" i="11"/>
  <c r="U59" i="11"/>
  <c r="S59" i="11"/>
  <c r="Q59" i="11"/>
  <c r="O59" i="11"/>
  <c r="P59" i="11"/>
  <c r="N59" i="11"/>
  <c r="L59" i="11"/>
  <c r="R58" i="11"/>
  <c r="P58" i="11"/>
  <c r="N58" i="11"/>
  <c r="L58" i="11"/>
  <c r="M59" i="11"/>
  <c r="K59" i="11"/>
  <c r="I59" i="11"/>
  <c r="J59" i="11"/>
  <c r="J58" i="11"/>
  <c r="BE58" i="11"/>
  <c r="BC58" i="11"/>
  <c r="BA58" i="11"/>
  <c r="AY58" i="11"/>
  <c r="AW58" i="11"/>
  <c r="AU58" i="11"/>
  <c r="AS58" i="11"/>
  <c r="AQ58" i="11"/>
  <c r="AO58" i="11"/>
  <c r="AM58" i="11"/>
  <c r="AK58" i="11"/>
  <c r="AI58" i="11"/>
  <c r="AG58" i="11"/>
  <c r="AE58" i="11"/>
  <c r="AC58" i="11"/>
  <c r="AA58" i="11"/>
  <c r="Y58" i="11"/>
  <c r="W58" i="11"/>
  <c r="U58" i="11"/>
  <c r="S58" i="11"/>
  <c r="Q58" i="11"/>
  <c r="O58" i="11"/>
  <c r="M58" i="11"/>
  <c r="K58" i="11"/>
  <c r="I58" i="11"/>
  <c r="BF158" i="11"/>
  <c r="BD158" i="11"/>
  <c r="BB158" i="11"/>
  <c r="AZ158" i="11"/>
  <c r="AX158" i="11"/>
  <c r="AV158" i="11"/>
  <c r="AT158" i="11"/>
  <c r="AR158" i="11"/>
  <c r="AP158" i="11"/>
  <c r="AN158" i="11"/>
  <c r="AL158" i="11"/>
  <c r="AJ158" i="11"/>
  <c r="AH158" i="11"/>
  <c r="AF158" i="11"/>
  <c r="AD158" i="11"/>
  <c r="AB158" i="11"/>
  <c r="Z158" i="11"/>
  <c r="X158" i="11"/>
  <c r="V158" i="11"/>
  <c r="T158" i="11"/>
  <c r="R158" i="11"/>
  <c r="P158" i="11"/>
  <c r="N158" i="11"/>
  <c r="L158" i="11"/>
  <c r="J158" i="11"/>
  <c r="BF57" i="11"/>
  <c r="BD57" i="11"/>
  <c r="BB57" i="11"/>
  <c r="AZ57" i="11"/>
  <c r="AX57" i="11"/>
  <c r="AV57" i="11"/>
  <c r="AT57" i="11"/>
  <c r="AR57" i="11"/>
  <c r="AP57" i="11"/>
  <c r="AN57" i="11"/>
  <c r="AL57" i="11"/>
  <c r="AJ57" i="11"/>
  <c r="AH57" i="11"/>
  <c r="AF57" i="11"/>
  <c r="AD57" i="11"/>
  <c r="AB57" i="11"/>
  <c r="Z57" i="11"/>
  <c r="X57" i="11"/>
  <c r="V57" i="11"/>
  <c r="T57" i="11"/>
  <c r="R57" i="11"/>
  <c r="P57" i="11"/>
  <c r="N57" i="11"/>
  <c r="L57" i="11"/>
  <c r="J57" i="11"/>
  <c r="BE158" i="11"/>
  <c r="BC158" i="11"/>
  <c r="BA158" i="11"/>
  <c r="AY158" i="11"/>
  <c r="AW158" i="11"/>
  <c r="AU158" i="11"/>
  <c r="AS158" i="11"/>
  <c r="AQ158" i="11"/>
  <c r="AO158" i="11"/>
  <c r="AM158" i="11"/>
  <c r="AK158" i="11"/>
  <c r="AI158" i="11"/>
  <c r="AG158" i="11"/>
  <c r="AE158" i="11"/>
  <c r="AC158" i="11"/>
  <c r="AA158" i="11"/>
  <c r="Y158" i="11"/>
  <c r="W158" i="11"/>
  <c r="U158" i="11"/>
  <c r="S158" i="11"/>
  <c r="Q158" i="11"/>
  <c r="O158" i="11"/>
  <c r="M158" i="11"/>
  <c r="K158" i="11"/>
  <c r="I158" i="11"/>
  <c r="BE57" i="11"/>
  <c r="BC57" i="11"/>
  <c r="BA57" i="11"/>
  <c r="AY57" i="11"/>
  <c r="AW57" i="11"/>
  <c r="AU57" i="11"/>
  <c r="AS57" i="11"/>
  <c r="AQ57" i="11"/>
  <c r="AO57" i="11"/>
  <c r="AM57" i="11"/>
  <c r="AK57" i="11"/>
  <c r="AI57" i="11"/>
  <c r="AG57" i="11"/>
  <c r="AE57" i="11"/>
  <c r="AC57" i="11"/>
  <c r="AA57" i="11"/>
  <c r="Y57" i="11"/>
  <c r="W57" i="11"/>
  <c r="U57" i="11"/>
  <c r="S57" i="11"/>
  <c r="Q57" i="11"/>
  <c r="O57" i="11"/>
  <c r="M57" i="11"/>
  <c r="K57" i="11"/>
  <c r="I57" i="11"/>
  <c r="H59" i="11"/>
  <c r="H58" i="11"/>
  <c r="H158" i="11"/>
  <c r="H57" i="11"/>
  <c r="J46" i="11"/>
  <c r="BF43" i="11"/>
  <c r="BD43" i="11"/>
  <c r="BB43" i="11"/>
  <c r="AZ43" i="11"/>
  <c r="AX43" i="11"/>
  <c r="AV43" i="11"/>
  <c r="AT43" i="11"/>
  <c r="AR43" i="11"/>
  <c r="AP43" i="11"/>
  <c r="AN43" i="11"/>
  <c r="AL43" i="11"/>
  <c r="AJ43" i="11"/>
  <c r="AH43" i="11"/>
  <c r="AF43" i="11"/>
  <c r="AD43" i="11"/>
  <c r="AB43" i="11"/>
  <c r="Z43" i="11"/>
  <c r="X43" i="11"/>
  <c r="V43" i="11"/>
  <c r="T43" i="11"/>
  <c r="R43" i="11"/>
  <c r="P43" i="11"/>
  <c r="N43" i="11"/>
  <c r="L43" i="11"/>
  <c r="BF42" i="11"/>
  <c r="BD42" i="11"/>
  <c r="BB42" i="11"/>
  <c r="AZ42" i="11"/>
  <c r="AX42" i="11"/>
  <c r="AV42" i="11"/>
  <c r="AT42" i="11"/>
  <c r="AR42" i="11"/>
  <c r="AP42" i="11"/>
  <c r="AN42" i="11"/>
  <c r="AL42" i="11"/>
  <c r="BE43" i="11"/>
  <c r="BC43" i="11"/>
  <c r="BA43" i="11"/>
  <c r="AY43" i="11"/>
  <c r="AW43" i="11"/>
  <c r="AU43" i="11"/>
  <c r="AS43" i="11"/>
  <c r="AQ43" i="11"/>
  <c r="AO43" i="11"/>
  <c r="AM43" i="11"/>
  <c r="AK43" i="11"/>
  <c r="AI43" i="11"/>
  <c r="AG43" i="11"/>
  <c r="AE43" i="11"/>
  <c r="AC43" i="11"/>
  <c r="AA43" i="11"/>
  <c r="Y43" i="11"/>
  <c r="W43" i="11"/>
  <c r="J43" i="11"/>
  <c r="AJ42" i="11"/>
  <c r="AH42" i="11"/>
  <c r="AF42" i="11"/>
  <c r="AD42" i="11"/>
  <c r="AB42" i="11"/>
  <c r="Z42" i="11"/>
  <c r="X42" i="11"/>
  <c r="V42" i="11"/>
  <c r="T42" i="11"/>
  <c r="R42" i="11"/>
  <c r="P42" i="11"/>
  <c r="N42" i="11"/>
  <c r="L42" i="11"/>
  <c r="J42" i="11"/>
  <c r="U43" i="11"/>
  <c r="S43" i="11"/>
  <c r="Q43" i="11"/>
  <c r="O43" i="11"/>
  <c r="M43" i="11"/>
  <c r="K43" i="11"/>
  <c r="I43" i="11"/>
  <c r="BE42" i="11"/>
  <c r="BC42" i="11"/>
  <c r="BA42" i="11"/>
  <c r="AY42" i="11"/>
  <c r="AW42" i="11"/>
  <c r="AU42" i="11"/>
  <c r="AS42" i="11"/>
  <c r="AQ42" i="11"/>
  <c r="AO42" i="11"/>
  <c r="AM42" i="11"/>
  <c r="AK42" i="11"/>
  <c r="AI42" i="11"/>
  <c r="AG42" i="11"/>
  <c r="AE42" i="11"/>
  <c r="AC42" i="11"/>
  <c r="AA42" i="11"/>
  <c r="Y42" i="11"/>
  <c r="W42" i="11"/>
  <c r="U42" i="11"/>
  <c r="S42" i="11"/>
  <c r="Q42" i="11"/>
  <c r="O42" i="11"/>
  <c r="M42" i="11"/>
  <c r="K42" i="11"/>
  <c r="I42" i="11"/>
  <c r="I41" i="11"/>
  <c r="I40" i="11"/>
  <c r="I39" i="11"/>
  <c r="I38" i="11"/>
  <c r="G39" i="11"/>
  <c r="H46" i="11"/>
  <c r="H43" i="11"/>
  <c r="H41" i="11"/>
  <c r="H40" i="11"/>
  <c r="H39" i="11"/>
  <c r="H38" i="11"/>
  <c r="H42" i="11"/>
  <c r="J41" i="11"/>
  <c r="J40" i="11"/>
</calcChain>
</file>

<file path=xl/comments1.xml><?xml version="1.0" encoding="utf-8"?>
<comments xmlns="http://schemas.openxmlformats.org/spreadsheetml/2006/main">
  <authors>
    <author>REY Hervé</author>
  </authors>
  <commentList>
    <comment ref="C4" authorId="0">
      <text>
        <r>
          <rPr>
            <b/>
            <sz val="9"/>
            <color indexed="81"/>
            <rFont val="Tahoma"/>
            <family val="2"/>
          </rPr>
          <t xml:space="preserve">REY Hervé:
</t>
        </r>
        <r>
          <rPr>
            <sz val="9"/>
            <color indexed="81"/>
            <rFont val="Tahoma"/>
            <family val="2"/>
          </rPr>
          <t xml:space="preserve">
Version du moteur PRINCIPES
pour ce fichier paramètre
</t>
        </r>
      </text>
    </comment>
    <comment ref="E4" authorId="0">
      <text>
        <r>
          <rPr>
            <b/>
            <sz val="9"/>
            <color indexed="81"/>
            <rFont val="Tahoma"/>
            <family val="2"/>
          </rPr>
          <t xml:space="preserve">REY Hervé:
</t>
        </r>
        <r>
          <rPr>
            <sz val="9"/>
            <color indexed="81"/>
            <rFont val="Tahoma"/>
            <family val="2"/>
          </rPr>
          <t xml:space="preserve">
Palm-tree name :
botanical Name,
Variety name,
Cultivar,
Progeny,
Llocalisation…</t>
        </r>
      </text>
    </comment>
    <comment ref="G4" authorId="0">
      <text>
        <r>
          <rPr>
            <b/>
            <sz val="9"/>
            <color indexed="81"/>
            <rFont val="Tahoma"/>
            <family val="2"/>
          </rPr>
          <t xml:space="preserve">REY Hervé:
</t>
        </r>
        <r>
          <rPr>
            <sz val="9"/>
            <color indexed="81"/>
            <rFont val="Tahoma"/>
            <family val="2"/>
          </rPr>
          <t xml:space="preserve">
Palm-tree Age expressed in total number of phytomeres (Internodes, Fronds and inflorescences) initiated since germination.
In the present model, One computing unit produces  One phyllochrone.
</t>
        </r>
      </text>
    </comment>
    <comment ref="I4" authorId="0">
      <text>
        <r>
          <rPr>
            <b/>
            <sz val="9"/>
            <color indexed="81"/>
            <rFont val="Tahoma"/>
            <family val="2"/>
          </rPr>
          <t xml:space="preserve">REY Hervé:
</t>
        </r>
        <r>
          <rPr>
            <sz val="9"/>
            <color indexed="81"/>
            <rFont val="Tahoma"/>
            <family val="2"/>
          </rPr>
          <t xml:space="preserve">
PalmTree Sex :
0 = Dioecious Male Tree (male Phoenix date palm tree),
1 = Dioecious Femele Tree (female Phoenix date palm tree),
2 = Monoecious Tree, with Male OR Femele exclusive Inflorescences (Elaeis oil palm tree),
3 = Monoecious Tree, with Male AND Femele mixed Flowers Inflorescences (Cocos coconut tree with male &amp; female flowers on the same spikelet).
In case "sex code =2" :
"Frequency" gives the relative number of Female bunches on total number of bunches produced (in %).</t>
        </r>
      </text>
    </comment>
    <comment ref="M4" authorId="0">
      <text>
        <r>
          <rPr>
            <b/>
            <sz val="9"/>
            <color indexed="81"/>
            <rFont val="Tahoma"/>
            <family val="2"/>
          </rPr>
          <t>REY Hervé:</t>
        </r>
        <r>
          <rPr>
            <sz val="9"/>
            <color indexed="81"/>
            <rFont val="Tahoma"/>
            <family val="2"/>
          </rPr>
          <t xml:space="preserve">
Torsion Direction for most of Fronds of Palm-tree.
Lateral Deviation &amp; Torsion are linked !.
"Exception Frequency" is for Fronds which have a reverse torsion (and lateral deviation) according to "normal" torsion.</t>
        </r>
      </text>
    </comment>
    <comment ref="Q4" authorId="0">
      <text>
        <r>
          <rPr>
            <b/>
            <sz val="9"/>
            <color indexed="81"/>
            <rFont val="Tahoma"/>
            <family val="2"/>
          </rPr>
          <t xml:space="preserve">REY Hervé:
</t>
        </r>
        <r>
          <rPr>
            <sz val="9"/>
            <color indexed="81"/>
            <rFont val="Tahoma"/>
            <family val="2"/>
          </rPr>
          <t xml:space="preserve">
Aperture orientation for Pinnae :
 1 =  Uupwards opening (Date Palm like);
-1 = Downwards opening (Oil Palm and Coconut palm like).</t>
        </r>
      </text>
    </comment>
    <comment ref="C16" authorId="0">
      <text>
        <r>
          <rPr>
            <b/>
            <sz val="9"/>
            <color indexed="81"/>
            <rFont val="Tahoma"/>
            <family val="2"/>
          </rPr>
          <t xml:space="preserve">REY Hervé:
</t>
        </r>
        <r>
          <rPr>
            <sz val="9"/>
            <color indexed="81"/>
            <rFont val="Tahoma"/>
            <family val="2"/>
          </rPr>
          <t xml:space="preserve">
"Seed Number" is a random number used to initiate simulation to mimic Palm_tree plasticity using standard deviation values.
</t>
        </r>
      </text>
    </comment>
    <comment ref="E16" authorId="0">
      <text>
        <r>
          <rPr>
            <b/>
            <sz val="9"/>
            <color indexed="81"/>
            <rFont val="Tahoma"/>
            <family val="2"/>
          </rPr>
          <t xml:space="preserve">REY Hervé:
</t>
        </r>
        <r>
          <rPr>
            <sz val="9"/>
            <color indexed="81"/>
            <rFont val="Tahoma"/>
            <family val="2"/>
          </rPr>
          <t xml:space="preserve">
Step for geometrical output during simulation.
If this number is equal to plant age, only final step will be displayed.
Otherwise, "10" will produce a geometrical output each 10 plant ages (10, 20, 30 …) until final plant age.</t>
        </r>
      </text>
    </comment>
    <comment ref="G16" authorId="0">
      <text>
        <r>
          <rPr>
            <b/>
            <sz val="9"/>
            <color indexed="81"/>
            <rFont val="Tahoma"/>
            <family val="2"/>
          </rPr>
          <t xml:space="preserve">REY Hervé:
</t>
        </r>
        <r>
          <rPr>
            <sz val="9"/>
            <color indexed="81"/>
            <rFont val="Tahoma"/>
            <family val="2"/>
          </rPr>
          <t xml:space="preserve">
Position in the crown (from top, i.e. young palms) of simulated reference Frond and inflorescence.</t>
        </r>
      </text>
    </comment>
    <comment ref="I16" authorId="0">
      <text>
        <r>
          <rPr>
            <b/>
            <sz val="9"/>
            <color indexed="81"/>
            <rFont val="Tahoma"/>
            <family val="2"/>
          </rPr>
          <t xml:space="preserve">REY Hervé:
</t>
        </r>
        <r>
          <rPr>
            <sz val="9"/>
            <color indexed="81"/>
            <rFont val="Tahoma"/>
            <family val="2"/>
          </rPr>
          <t xml:space="preserve">
For 2013 version, only structural mode available.
For 2014 version, descriptive growth added to structural 2013 mode for some parameters.
For 2015…?, functional mode to come with Xplam ecophysiological model interacting with this structural model…!.</t>
        </r>
      </text>
    </comment>
    <comment ref="K16" authorId="0">
      <text>
        <r>
          <rPr>
            <b/>
            <sz val="9"/>
            <color indexed="81"/>
            <rFont val="Tahoma"/>
            <family val="2"/>
          </rPr>
          <t xml:space="preserve">REY Hervé:
</t>
        </r>
        <r>
          <rPr>
            <sz val="9"/>
            <color indexed="81"/>
            <rFont val="Tahoma"/>
            <family val="2"/>
          </rPr>
          <t xml:space="preserve">
Structure simplification during simulation :
Stipe, Reference Frond and inflorescence can be simulated alone, in 2D or 3D.
3D structure is simulated with standard deviation values;
2D structure is simulated without standard Deviation.</t>
        </r>
      </text>
    </comment>
    <comment ref="M16" authorId="0">
      <text>
        <r>
          <rPr>
            <b/>
            <sz val="9"/>
            <color indexed="81"/>
            <rFont val="Tahoma"/>
            <family val="2"/>
          </rPr>
          <t xml:space="preserve">REY Hervé:
</t>
        </r>
        <r>
          <rPr>
            <sz val="9"/>
            <color indexed="81"/>
            <rFont val="Tahoma"/>
            <family val="2"/>
          </rPr>
          <t xml:space="preserve">
ELU (Elementary Lenth Unit) is Length (in cm)  used to discretize organ Lengthes (Arrow, Frond Nervure &amp; Stump).
It is a parameter for geometrical organs representation.</t>
        </r>
      </text>
    </comment>
  </commentList>
</comments>
</file>

<file path=xl/comments10.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Enable presence (or not) of a Bract on Stalk.
0 = not possible (NO)
1 = possible (YES)
This value can evolves as a function of relative length position of the Bract on the Stalk.</t>
        </r>
      </text>
    </comment>
    <comment ref="G4" authorId="0">
      <text>
        <r>
          <rPr>
            <b/>
            <sz val="9"/>
            <color indexed="81"/>
            <rFont val="Tahoma"/>
            <family val="2"/>
          </rPr>
          <t>REY Hervé:</t>
        </r>
        <r>
          <rPr>
            <sz val="9"/>
            <color indexed="81"/>
            <rFont val="Tahoma"/>
            <family val="2"/>
          </rPr>
          <t xml:space="preserve">
Bract Average Number and distance between Bracts according to Relative Length Position of Bract on the Stalk.</t>
        </r>
      </text>
    </comment>
    <comment ref="O4" authorId="0">
      <text>
        <r>
          <rPr>
            <b/>
            <sz val="9"/>
            <color indexed="81"/>
            <rFont val="Tahoma"/>
            <family val="2"/>
          </rPr>
          <t>REY Hervé:</t>
        </r>
        <r>
          <rPr>
            <sz val="9"/>
            <color indexed="81"/>
            <rFont val="Tahoma"/>
            <family val="2"/>
          </rPr>
          <t xml:space="preserve">
'Phyllotaxic Angle of Bracts on the Stalk (in degrees).
This value can evolve according to Bract Relative Length Position on the Stalk (from base).</t>
        </r>
      </text>
    </comment>
    <comment ref="S4" authorId="0">
      <text>
        <r>
          <rPr>
            <b/>
            <sz val="9"/>
            <color indexed="81"/>
            <rFont val="Tahoma"/>
            <family val="2"/>
          </rPr>
          <t>REY Hervé:</t>
        </r>
        <r>
          <rPr>
            <sz val="9"/>
            <color indexed="81"/>
            <rFont val="Tahoma"/>
            <family val="2"/>
          </rPr>
          <t xml:space="preserve">
Insertion Angle of Bract on the Stalk :
[0] = the same Direction than Stem,
[90] = perpendicular to Stem.
This value can evolve according to Bract Relative Length Position on the Stalk (from base).
This value can also evolve according to time (inflorescence position inside the crown).
</t>
        </r>
      </text>
    </comment>
  </commentList>
</comments>
</file>

<file path=xl/comments11.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Bract Length.
This Length can evolves as a function of Position of the Stalk on the Stem.
This length can also evolves as a function of time (inflorescence position inside the crown).</t>
        </r>
      </text>
    </comment>
    <comment ref="I4" authorId="0">
      <text>
        <r>
          <rPr>
            <b/>
            <sz val="9"/>
            <color indexed="81"/>
            <rFont val="Tahoma"/>
            <family val="2"/>
          </rPr>
          <t xml:space="preserve">REY Hervé:
</t>
        </r>
        <r>
          <rPr>
            <sz val="9"/>
            <color indexed="81"/>
            <rFont val="Tahoma"/>
            <family val="2"/>
          </rPr>
          <t>Bract Width.
This Width can evolve as a function of Position of the Stalk on the Stem.
A shape factor is applied according to relative position along the Bract.</t>
        </r>
      </text>
    </comment>
    <comment ref="O4" authorId="0">
      <text>
        <r>
          <rPr>
            <b/>
            <sz val="9"/>
            <color indexed="81"/>
            <rFont val="Tahoma"/>
            <family val="2"/>
          </rPr>
          <t>REY Hervé:</t>
        </r>
        <r>
          <rPr>
            <sz val="9"/>
            <color indexed="81"/>
            <rFont val="Tahoma"/>
            <family val="2"/>
          </rPr>
          <t xml:space="preserve">
Bract Height.
This Height can evolve as a function of Position of the Stalk on the Stem.
A shape factor is applied according to relative position along the Bract.</t>
        </r>
      </text>
    </comment>
    <comment ref="U4" authorId="0">
      <text>
        <r>
          <rPr>
            <b/>
            <sz val="9"/>
            <color indexed="81"/>
            <rFont val="Tahoma"/>
            <family val="2"/>
          </rPr>
          <t>REY Hervé:</t>
        </r>
        <r>
          <rPr>
            <sz val="9"/>
            <color indexed="81"/>
            <rFont val="Tahoma"/>
            <family val="2"/>
          </rPr>
          <t xml:space="preserve">
Bract Bending Angle refers for each control points to Initial "primary" Bract Direction.
These values can evolve along time according to inflorescence position inside the crown.</t>
        </r>
      </text>
    </comment>
    <comment ref="AB4" authorId="0">
      <text>
        <r>
          <rPr>
            <b/>
            <sz val="9"/>
            <color indexed="81"/>
            <rFont val="Tahoma"/>
            <family val="2"/>
          </rPr>
          <t>REY Hervé:</t>
        </r>
        <r>
          <rPr>
            <sz val="9"/>
            <color indexed="81"/>
            <rFont val="Tahoma"/>
            <family val="2"/>
          </rPr>
          <t xml:space="preserve">
Bract Torsion Angle refers for each control point to Initial "secondary" Bract Direction.
This value can evolve with time, i.e. Inflorescence position inside the crown.</t>
        </r>
      </text>
    </comment>
    <comment ref="AH4" authorId="0">
      <text>
        <r>
          <rPr>
            <b/>
            <sz val="9"/>
            <color indexed="81"/>
            <rFont val="Tahoma"/>
            <family val="2"/>
          </rPr>
          <t>REY Hervé:</t>
        </r>
        <r>
          <rPr>
            <sz val="9"/>
            <color indexed="81"/>
            <rFont val="Tahoma"/>
            <family val="2"/>
          </rPr>
          <t xml:space="preserve">
Bract Lateral Deviation Angle is described in a horizontal plane.
This value refers for each control point to Initial "primary" Bract Direction.
This value can evolve with time, i.e. Inflorescence position inside the crown.</t>
        </r>
      </text>
    </comment>
  </commentList>
</comments>
</file>

<file path=xl/comments12.xml><?xml version="1.0" encoding="utf-8"?>
<comments xmlns="http://schemas.openxmlformats.org/spreadsheetml/2006/main">
  <authors>
    <author>REY Hervé</author>
  </authors>
  <commentList>
    <comment ref="P4" authorId="0">
      <text>
        <r>
          <rPr>
            <b/>
            <sz val="9"/>
            <color indexed="81"/>
            <rFont val="Tahoma"/>
            <family val="2"/>
          </rPr>
          <t>REY Hervé:</t>
        </r>
        <r>
          <rPr>
            <sz val="9"/>
            <color indexed="81"/>
            <rFont val="Tahoma"/>
            <family val="2"/>
          </rPr>
          <t xml:space="preserve">
'Average Distance between Pseudo-Verticilles and between Spikelets inside Pseudo-Verticilles on Stalk.
These distances can evolve as a function of relative length position of Pseudo-Verticilles on the Stalk.</t>
        </r>
      </text>
    </comment>
    <comment ref="X4" authorId="0">
      <text>
        <r>
          <rPr>
            <b/>
            <sz val="9"/>
            <color indexed="81"/>
            <rFont val="Tahoma"/>
            <family val="2"/>
          </rPr>
          <t>REY Hervé:</t>
        </r>
        <r>
          <rPr>
            <sz val="9"/>
            <color indexed="81"/>
            <rFont val="Tahoma"/>
            <family val="2"/>
          </rPr>
          <t xml:space="preserve">
Spikelets Average Number in Pseudo-Verticilles
These values can evolve according to Relative Length Position of Pseudo-Verticille on the Stalk.</t>
        </r>
      </text>
    </comment>
    <comment ref="AB4" authorId="0">
      <text>
        <r>
          <rPr>
            <b/>
            <sz val="9"/>
            <color indexed="81"/>
            <rFont val="Tahoma"/>
            <family val="2"/>
          </rPr>
          <t>REY Hervé:</t>
        </r>
        <r>
          <rPr>
            <sz val="9"/>
            <color indexed="81"/>
            <rFont val="Tahoma"/>
            <family val="2"/>
          </rPr>
          <t xml:space="preserve">
Phyllotaxic Angle of Pseudo-verticilles on the Stalk (in degrees).
This value can evolve according to Pseudo-verticilles Relative Length Position on the Stalk (from base).</t>
        </r>
      </text>
    </comment>
    <comment ref="AF4" authorId="0">
      <text>
        <r>
          <rPr>
            <b/>
            <sz val="9"/>
            <color indexed="81"/>
            <rFont val="Tahoma"/>
            <family val="2"/>
          </rPr>
          <t>REY Hervé:</t>
        </r>
        <r>
          <rPr>
            <sz val="9"/>
            <color indexed="81"/>
            <rFont val="Tahoma"/>
            <family val="2"/>
          </rPr>
          <t xml:space="preserve">
Insertion Angle of Pseudo-verticille on Stalk.
[0] = the same Direction than Stalk,
[90] = perpendicular to Stalk.
This value can evolves according to Pseud-verticille relative length position on the Stalk.
These values can also evolve in time according to Inflorescence position inside the crown.</t>
        </r>
      </text>
    </comment>
    <comment ref="AL4" authorId="0">
      <text>
        <r>
          <rPr>
            <b/>
            <sz val="9"/>
            <color indexed="81"/>
            <rFont val="Tahoma"/>
            <family val="2"/>
          </rPr>
          <t>REY Hervé:</t>
        </r>
        <r>
          <rPr>
            <sz val="9"/>
            <color indexed="81"/>
            <rFont val="Tahoma"/>
            <family val="2"/>
          </rPr>
          <t xml:space="preserve">
Radial and Axial Divergence Angles between extreme spikelets inside the same pseudo-verticille.
Divergence Angles between spikelets is obtained by division of Divergence Angle of Pseudo-verticille by (spikelets number -1) in same pseudo-verticille.
+ = trigonometric,
- = antitrigonometric.
Theses values can also evolve as a function of time, i.e.  Inflorescence position inside the crown during Inflorescence opening.</t>
        </r>
      </text>
    </comment>
  </commentList>
</comments>
</file>

<file path=xl/comments1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Spikelet Length on Stalk.
This value can evolve :
- as a function of the Position of the bearing Stalk on the Stem (from base)
- as a function of the spikelet relative length position on the stalk.
- as a function of time (growth).</t>
        </r>
      </text>
    </comment>
    <comment ref="K4" authorId="0">
      <text>
        <r>
          <rPr>
            <b/>
            <sz val="9"/>
            <color indexed="81"/>
            <rFont val="Tahoma"/>
            <family val="2"/>
          </rPr>
          <t>REY Hervé:</t>
        </r>
        <r>
          <rPr>
            <sz val="9"/>
            <color indexed="81"/>
            <rFont val="Tahoma"/>
            <family val="2"/>
          </rPr>
          <t xml:space="preserve">
Spikelet diameter on Stalk.
This value can evolve :
- as a function of the Position of the bearing Stalk on the Stem (from base)
- as a function of the spikelet relative length position on the stalk,
- as a function of relative length position of spikelet itself.</t>
        </r>
      </text>
    </comment>
    <comment ref="S4" authorId="0">
      <text>
        <r>
          <rPr>
            <b/>
            <sz val="9"/>
            <color indexed="81"/>
            <rFont val="Tahoma"/>
            <family val="2"/>
          </rPr>
          <t>REY Hervé:</t>
        </r>
        <r>
          <rPr>
            <sz val="9"/>
            <color indexed="81"/>
            <rFont val="Tahoma"/>
            <family val="2"/>
          </rPr>
          <t xml:space="preserve">
Spikelet Bending Angle computed according to Stiffness coefficient (Young Module Model).
These values can evolve according to :
- relative length position of the Spikelet on the bearing Stalk,
- Time, i.e. bearing Stalk position inside the crown.
</t>
        </r>
      </text>
    </comment>
    <comment ref="Y4" authorId="0">
      <text>
        <r>
          <rPr>
            <b/>
            <sz val="9"/>
            <color indexed="81"/>
            <rFont val="Tahoma"/>
            <family val="2"/>
          </rPr>
          <t>REY Hervé:</t>
        </r>
        <r>
          <rPr>
            <sz val="9"/>
            <color indexed="81"/>
            <rFont val="Tahoma"/>
            <family val="2"/>
          </rPr>
          <t xml:space="preserve">
Successive Deviation (ZigZag) Angles  produced by flowers on bearing Spikelet.
These Angles are provided in a solid Angle given by mean and standard Deviation values.
Thses angles can evolve according to relative length position of the spikelet on the bearing Stalk.</t>
        </r>
      </text>
    </comment>
  </commentList>
</comments>
</file>

<file path=xl/comments1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female flowers on Spikelet.
This position depends on the relative length position of the Spikelet on the Stalk.
Standard deviation is applied to this mean beginning location.</t>
        </r>
      </text>
    </comment>
    <comment ref="G4" authorId="0">
      <text>
        <r>
          <rPr>
            <b/>
            <sz val="9"/>
            <color indexed="81"/>
            <rFont val="Tahoma"/>
            <family val="2"/>
          </rPr>
          <t>REY Hervé:</t>
        </r>
        <r>
          <rPr>
            <sz val="9"/>
            <color indexed="81"/>
            <rFont val="Tahoma"/>
            <family val="2"/>
          </rPr>
          <t xml:space="preserve">
Frequency  ( in %) of female flowers Groups with :
1 flower
2 flowers,
3 flowers,
4 flowers.
These values can evolve as a function of the Relative Length Position of the Group on the Spikelet.</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Female flower radial Insertion Angle on Spikelet.
This angle is the phyllotaxic angle of female flowers on the spikelet.
This value can evolves as a function of female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Female flower length : mean and standard deviation.
This value can evolves as a function of relative length position of Flower on Spikelet.
</t>
        </r>
      </text>
    </comment>
    <comment ref="I4" authorId="0">
      <text>
        <r>
          <rPr>
            <b/>
            <sz val="9"/>
            <color indexed="81"/>
            <rFont val="Tahoma"/>
            <family val="2"/>
          </rPr>
          <t>REY Hervé:</t>
        </r>
        <r>
          <rPr>
            <sz val="9"/>
            <color indexed="81"/>
            <rFont val="Tahoma"/>
            <family val="2"/>
          </rPr>
          <t xml:space="preserve">
Female flower diameter : mean and standard deviation.
This value can evolves as a function of relative length position of Flower on Spikelet.
</t>
        </r>
      </text>
    </comment>
  </commentList>
</comments>
</file>

<file path=xl/comments1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Male flowers on Spikelet.
This position depends on the relative length position of the spikelet on the stalk.
Standard deviation is applied to this mean beginning location.
</t>
        </r>
      </text>
    </comment>
    <comment ref="G4" authorId="0">
      <text>
        <r>
          <rPr>
            <b/>
            <sz val="9"/>
            <color indexed="81"/>
            <rFont val="Tahoma"/>
            <family val="2"/>
          </rPr>
          <t>REY Hervé:</t>
        </r>
        <r>
          <rPr>
            <sz val="9"/>
            <color indexed="81"/>
            <rFont val="Tahoma"/>
            <family val="2"/>
          </rPr>
          <t xml:space="preserve">
Frequency  ( in %) of Male flowers Groups with :
1 flower
2 flowers,
3 flowers,
4 flowers.
These values can evolve as a function of the Relative Length Position of the Group on the Spikelet.
</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Male flower radial Insertion Angle on Spikelet.
This angle is the phyllotaxic angle of Male flowers on the spikelet.
This value can evolves as a function of 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Male flower length : mean and standard deviation.
This value can evolves as a function of relative length position of Flower on Spikelet.
</t>
        </r>
      </text>
    </comment>
    <comment ref="G4" authorId="0">
      <text>
        <r>
          <rPr>
            <b/>
            <sz val="9"/>
            <color indexed="81"/>
            <rFont val="Tahoma"/>
            <family val="2"/>
          </rPr>
          <t>REY Hervé:</t>
        </r>
        <r>
          <rPr>
            <sz val="9"/>
            <color indexed="81"/>
            <rFont val="Tahoma"/>
            <family val="2"/>
          </rPr>
          <t xml:space="preserve">
Male flower diameter : mean and standard deviation.
This value can evolves as a function of relative length position of Flower on Spikelet.
</t>
        </r>
      </text>
    </comment>
  </commentList>
</comments>
</file>

<file path=xl/comments18.xml><?xml version="1.0" encoding="utf-8"?>
<comments xmlns="http://schemas.openxmlformats.org/spreadsheetml/2006/main">
  <authors>
    <author>REY Hervé</author>
  </authors>
  <commentList>
    <comment ref="G4" authorId="0">
      <text>
        <r>
          <rPr>
            <b/>
            <sz val="9"/>
            <color indexed="81"/>
            <rFont val="Tahoma"/>
            <family val="2"/>
          </rPr>
          <t>REY Hervé:</t>
        </r>
        <r>
          <rPr>
            <sz val="9"/>
            <color indexed="81"/>
            <rFont val="Tahoma"/>
            <family val="2"/>
          </rPr>
          <t xml:space="preserve">
Beginning position of Mixed flowers on Spikelet.
This position depends on the relative length position of the spikelet on the stalk.
Standard deviation is applied to this mean beginning location.</t>
        </r>
      </text>
    </comment>
    <comment ref="K4" authorId="0">
      <text>
        <r>
          <rPr>
            <b/>
            <sz val="9"/>
            <color indexed="81"/>
            <rFont val="Tahoma"/>
            <family val="2"/>
          </rPr>
          <t>REY Hervé:</t>
        </r>
        <r>
          <rPr>
            <sz val="9"/>
            <color indexed="81"/>
            <rFont val="Tahoma"/>
            <family val="2"/>
          </rPr>
          <t xml:space="preserve">
Frequency  ( in %) of Mixed flowers Groups with :
1 flower
2 flowers,
3 flowers,
4 flowers.
These values can evolve as a function of the Relative Length Position of the Group on the Spikelet.
</t>
        </r>
      </text>
    </comment>
    <comment ref="Q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Y4" authorId="0">
      <text>
        <r>
          <rPr>
            <b/>
            <sz val="9"/>
            <color indexed="81"/>
            <rFont val="Tahoma"/>
            <family val="2"/>
          </rPr>
          <t>REY Hervé:</t>
        </r>
        <r>
          <rPr>
            <sz val="9"/>
            <color indexed="81"/>
            <rFont val="Tahoma"/>
            <family val="2"/>
          </rPr>
          <t xml:space="preserve">
Mixed flower radial Insertion Angle on Spikelet.
This angle is the phyllotaxic angle of female flowers on the spikelet.
This value can evolves as a function of Mixed flower relative length position on the spikelet.
</t>
        </r>
      </text>
    </comment>
    <comment ref="AC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2.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Plantation Angle of the Palm-tree on the ground (0 = vertical upward).
Beginning and end of stem straightening are counted in internode number from stem base.
The end of straightening is vertical upward.</t>
        </r>
      </text>
    </comment>
    <comment ref="J4" authorId="0">
      <text>
        <r>
          <rPr>
            <b/>
            <sz val="9"/>
            <color indexed="81"/>
            <rFont val="Tahoma"/>
            <family val="2"/>
          </rPr>
          <t>REY Hervé:</t>
        </r>
        <r>
          <rPr>
            <sz val="9"/>
            <color indexed="81"/>
            <rFont val="Tahoma"/>
            <family val="2"/>
          </rPr>
          <t xml:space="preserve">
Stem internode Length and diameter.
Theses values can evolve according to internode Position along the Stem (from the Stem base).
Theses values can also evoluate (growth) along time to reach final value.</t>
        </r>
      </text>
    </comment>
  </commentList>
</comments>
</file>

<file path=xl/comments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Spear frond Life span.
Gives the number of Spears on PalmTree before Frond opening (i.e. F1).</t>
        </r>
      </text>
    </comment>
    <comment ref="F4" authorId="0">
      <text>
        <r>
          <rPr>
            <b/>
            <sz val="9"/>
            <color indexed="81"/>
            <rFont val="Tahoma"/>
            <family val="2"/>
          </rPr>
          <t>REY Hervé:</t>
        </r>
        <r>
          <rPr>
            <sz val="9"/>
            <color indexed="81"/>
            <rFont val="Tahoma"/>
            <family val="2"/>
          </rPr>
          <t xml:space="preserve">
Spear frond Insertion Angle on top of the Stem :
[0] = the same Direction than Stem,
[90] = perpendicular to Stem.</t>
        </r>
      </text>
    </comment>
    <comment ref="I4" authorId="0">
      <text>
        <r>
          <rPr>
            <b/>
            <sz val="9"/>
            <color indexed="81"/>
            <rFont val="Tahoma"/>
            <family val="2"/>
          </rPr>
          <t>REY Hervé:</t>
        </r>
        <r>
          <rPr>
            <sz val="9"/>
            <color indexed="81"/>
            <rFont val="Tahoma"/>
            <family val="2"/>
          </rPr>
          <t xml:space="preserve">
Spear frond length.</t>
        </r>
      </text>
    </comment>
    <comment ref="M4" authorId="0">
      <text>
        <r>
          <rPr>
            <b/>
            <sz val="9"/>
            <color indexed="81"/>
            <rFont val="Tahoma"/>
            <family val="2"/>
          </rPr>
          <t xml:space="preserve">REY Hervé:
</t>
        </r>
        <r>
          <rPr>
            <sz val="9"/>
            <color indexed="81"/>
            <rFont val="Tahoma"/>
            <family val="2"/>
          </rPr>
          <t xml:space="preserve">
Spear frond base Diameter.</t>
        </r>
      </text>
    </comment>
    <comment ref="P4" authorId="0">
      <text>
        <r>
          <rPr>
            <b/>
            <sz val="9"/>
            <color indexed="81"/>
            <rFont val="Tahoma"/>
            <family val="2"/>
          </rPr>
          <t>REY Hervé:</t>
        </r>
        <r>
          <rPr>
            <sz val="9"/>
            <color indexed="81"/>
            <rFont val="Tahoma"/>
            <family val="2"/>
          </rPr>
          <t xml:space="preserve">
Spear frond Bending angle.
For each control points, values refer to initial axial insertion angle.</t>
        </r>
      </text>
    </comment>
  </commentList>
</comments>
</file>

<file path=xl/comments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Life Span.
Gives the number of living Fronds on PalmTree.</t>
        </r>
      </text>
    </comment>
    <comment ref="F4" authorId="0">
      <text>
        <r>
          <rPr>
            <b/>
            <sz val="9"/>
            <color indexed="81"/>
            <rFont val="Tahoma"/>
            <family val="2"/>
          </rPr>
          <t>REY Hervé:</t>
        </r>
        <r>
          <rPr>
            <sz val="9"/>
            <color indexed="81"/>
            <rFont val="Tahoma"/>
            <family val="2"/>
          </rPr>
          <t xml:space="preserve">
Time during which Stumps stay on Stem of the Palm-tree.
This value can evolve as a function of Position of the Stump on Stem.</t>
        </r>
      </text>
    </comment>
    <comment ref="I4" authorId="0">
      <text>
        <r>
          <rPr>
            <b/>
            <sz val="9"/>
            <color indexed="81"/>
            <rFont val="Tahoma"/>
            <family val="2"/>
          </rPr>
          <t>REY Hervé:</t>
        </r>
        <r>
          <rPr>
            <sz val="9"/>
            <color indexed="81"/>
            <rFont val="Tahoma"/>
            <family val="2"/>
          </rPr>
          <t xml:space="preserve">
Enable presence (or not) of a Frond on stem internode.
0 = not possible (NO)
1 = possible (YES)
This parameter is only used to simplifiy simulation if necessary, as in real life every internode bears a frond (phytomer).</t>
        </r>
      </text>
    </comment>
    <comment ref="L4" authorId="0">
      <text>
        <r>
          <rPr>
            <b/>
            <sz val="9"/>
            <color indexed="81"/>
            <rFont val="Tahoma"/>
            <family val="2"/>
          </rPr>
          <t>REY Hervé:</t>
        </r>
        <r>
          <rPr>
            <sz val="9"/>
            <color indexed="81"/>
            <rFont val="Tahoma"/>
            <family val="2"/>
          </rPr>
          <t xml:space="preserve">
Phyllotaxic Angle of Fronds and inflorescences on the Stem (in degrees).
This value can evolve according to Frond (inflorescence) Position on the Stem (from Stem base).</t>
        </r>
      </text>
    </comment>
    <comment ref="P4" authorId="0">
      <text>
        <r>
          <rPr>
            <b/>
            <sz val="9"/>
            <color indexed="81"/>
            <rFont val="Tahoma"/>
            <family val="2"/>
          </rPr>
          <t>REY Hervé:</t>
        </r>
        <r>
          <rPr>
            <sz val="9"/>
            <color indexed="81"/>
            <rFont val="Tahoma"/>
            <family val="2"/>
          </rPr>
          <t xml:space="preserve">
Frond Insertion Angle on the stem and evolution :
[0] = the same Direction than Stem,
[90] = perpendicular to Stem. 
This value evolve according to frond position in the crown from initial value (phyllo = 1) for F1 to last position with final value.</t>
        </r>
      </text>
    </comment>
  </commentList>
</comments>
</file>

<file path=xl/comments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Nervure Length :
- i.e. from petiole insertion on the Stem point to Rachis "A" point.
This Length can evolve as a function of Position of the Frond on the Stem.
This Length can also evolves along time (growth).</t>
        </r>
      </text>
    </comment>
    <comment ref="F4" authorId="0">
      <text>
        <r>
          <rPr>
            <b/>
            <sz val="9"/>
            <color indexed="81"/>
            <rFont val="Tahoma"/>
            <family val="2"/>
          </rPr>
          <t>REY Hervé:</t>
        </r>
        <r>
          <rPr>
            <sz val="9"/>
            <color indexed="81"/>
            <rFont val="Tahoma"/>
            <family val="2"/>
          </rPr>
          <t xml:space="preserve">
Mean Stump Length (remaining bases of Frond on the Stem).
This value can evolve as a function of Position of the Stump on Stem.</t>
        </r>
      </text>
    </comment>
    <comment ref="I4" authorId="0">
      <text>
        <r>
          <rPr>
            <b/>
            <sz val="9"/>
            <color indexed="81"/>
            <rFont val="Tahoma"/>
            <family val="2"/>
          </rPr>
          <t>REY Hervé:</t>
        </r>
        <r>
          <rPr>
            <sz val="9"/>
            <color indexed="81"/>
            <rFont val="Tahoma"/>
            <family val="2"/>
          </rPr>
          <t xml:space="preserve">
Frond Nervure Width.
This value is a mean value taken at any representative point of frond nervure, "C" point for example.
Other parts of frond nervure are expressed relatively to this reference point (shape factor).</t>
        </r>
      </text>
    </comment>
    <comment ref="Q4" authorId="0">
      <text>
        <r>
          <rPr>
            <b/>
            <sz val="9"/>
            <color indexed="81"/>
            <rFont val="Tahoma"/>
            <family val="2"/>
          </rPr>
          <t>REY Hervé:</t>
        </r>
        <r>
          <rPr>
            <sz val="9"/>
            <color indexed="81"/>
            <rFont val="Tahoma"/>
            <family val="2"/>
          </rPr>
          <t xml:space="preserve">
Frond Nervure Height
This value is a mean value taken at any representative point of frond nervure, "C" point for example.
Other parts of frond nervure are expressed relatively to this reference point (shape factor).</t>
        </r>
      </text>
    </comment>
    <comment ref="Y4" authorId="0">
      <text>
        <r>
          <rPr>
            <b/>
            <sz val="9"/>
            <color indexed="81"/>
            <rFont val="Tahoma"/>
            <family val="2"/>
          </rPr>
          <t>REY Hervé:</t>
        </r>
        <r>
          <rPr>
            <sz val="9"/>
            <color indexed="81"/>
            <rFont val="Tahoma"/>
            <family val="2"/>
          </rPr>
          <t xml:space="preserve">
Frond Nervure Bending Angle refers for each control points to Initial "primary" Frond Nervure Direction.
These values can evolve according to frond position in the crown.</t>
        </r>
      </text>
    </comment>
    <comment ref="AF4" authorId="0">
      <text>
        <r>
          <rPr>
            <b/>
            <sz val="9"/>
            <color indexed="81"/>
            <rFont val="Tahoma"/>
            <family val="2"/>
          </rPr>
          <t>REY Hervé:</t>
        </r>
        <r>
          <rPr>
            <sz val="9"/>
            <color indexed="81"/>
            <rFont val="Tahoma"/>
            <family val="2"/>
          </rPr>
          <t xml:space="preserve">
Torsion Angle of Frond Nervure plane refers for each control point to Initial "secondary" Frond Nervure Direction.
This value can evolve with time, i.e. Frond position inside the crown.</t>
        </r>
      </text>
    </comment>
    <comment ref="AL4" authorId="0">
      <text>
        <r>
          <rPr>
            <b/>
            <sz val="9"/>
            <color indexed="81"/>
            <rFont val="Tahoma"/>
            <family val="2"/>
          </rPr>
          <t>REY Hervé:</t>
        </r>
        <r>
          <rPr>
            <sz val="9"/>
            <color indexed="81"/>
            <rFont val="Tahoma"/>
            <family val="2"/>
          </rPr>
          <t xml:space="preserve">
Lateral Deviation Angle of Frond Nervure is described in a horizontal plane.
 This value refers for each control point to Initial "primary" Frond Nervure Direction.
This value can evolve with time, i.e. Frond position inside the crown.</t>
        </r>
      </text>
    </comment>
  </commentList>
</comments>
</file>

<file path=xl/comments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Type determined by beginning of its location on Frond Nervure.
These values can evolve as a function of Frond position on the Stem.
The standard deviation is applied to this mean beginning location.</t>
        </r>
      </text>
    </comment>
    <comment ref="Z4" authorId="0">
      <text>
        <r>
          <rPr>
            <b/>
            <sz val="9"/>
            <color indexed="81"/>
            <rFont val="Tahoma"/>
            <family val="2"/>
          </rPr>
          <t>REY Hervé:</t>
        </r>
        <r>
          <rPr>
            <sz val="9"/>
            <color indexed="81"/>
            <rFont val="Tahoma"/>
            <family val="2"/>
          </rPr>
          <t xml:space="preserve">
Frequency  ( in %) of Groups with :
1 Pinnae,
2 pinnaes,
3 pinnaes,
4 pinnaes.
These values can evolve as a function of the Relative Length Position of the Group on the Frond Nervure.</t>
        </r>
      </text>
    </comment>
    <comment ref="AF4" authorId="0">
      <text>
        <r>
          <rPr>
            <b/>
            <sz val="9"/>
            <color indexed="81"/>
            <rFont val="Tahoma"/>
            <family val="2"/>
          </rPr>
          <t>REY Hervé:</t>
        </r>
        <r>
          <rPr>
            <sz val="9"/>
            <color indexed="81"/>
            <rFont val="Tahoma"/>
            <family val="2"/>
          </rPr>
          <t xml:space="preserve">
Average Distance between Pinnae Groups and Pinnaes inside Groups on Frond Nervure (apart from Group type).
These distances can evolve as a function of the Relative Length Position of the Group on the Frond Nervure.
These distances can also evolve at the same growth rate than Frond nervure length evolution (see this parameter for more information).</t>
        </r>
      </text>
    </comment>
    <comment ref="AN4" authorId="0">
      <text>
        <r>
          <rPr>
            <b/>
            <sz val="9"/>
            <color indexed="81"/>
            <rFont val="Tahoma"/>
            <family val="2"/>
          </rPr>
          <t>REY Hervé:</t>
        </r>
        <r>
          <rPr>
            <sz val="9"/>
            <color indexed="81"/>
            <rFont val="Tahoma"/>
            <family val="2"/>
          </rPr>
          <t xml:space="preserve">
Pinnae Rotation Insertion Angle :
0 = radial plane, 
+ = trigonometric circle for right side of nervure, anti-trigonometric circle for left side of nervure
These values can evolve as a function of the Relative Length Position of the Pinnae on the Frond Nervure.</t>
        </r>
      </text>
    </comment>
    <comment ref="AX4" authorId="0">
      <text>
        <r>
          <rPr>
            <b/>
            <sz val="9"/>
            <color indexed="81"/>
            <rFont val="Tahoma"/>
            <family val="2"/>
          </rPr>
          <t>REY Hervé:</t>
        </r>
        <r>
          <rPr>
            <sz val="9"/>
            <color indexed="81"/>
            <rFont val="Tahoma"/>
            <family val="2"/>
          </rPr>
          <t xml:space="preserve">
Radial Insertion Angle of Pinnae  :
0 = Middle plan, 
+1 = upper plan,
-1 = lower plan.
These values can evolve as a function of the Relative Length Position of the Pinnae on the Frond Nervure.</t>
        </r>
      </text>
    </comment>
    <comment ref="BH4" authorId="0">
      <text>
        <r>
          <rPr>
            <b/>
            <sz val="9"/>
            <color indexed="81"/>
            <rFont val="Tahoma"/>
            <family val="2"/>
          </rPr>
          <t>REY Hervé:</t>
        </r>
        <r>
          <rPr>
            <sz val="9"/>
            <color indexed="81"/>
            <rFont val="Tahoma"/>
            <family val="2"/>
          </rPr>
          <t xml:space="preserve">
Pinnae Axial Insertion Angle on Frond Nervure. 
[0] = the same Direction than Frond Nervure, 
[90} = perpendicular to Frond Nervure.
These angles can evolve as a function of the Relative Length Position of the Pinnae on the Frond Nervure.</t>
        </r>
      </text>
    </comment>
  </commentList>
</comments>
</file>

<file path=xl/comments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Length.
This value evolves as :
- a function of the Position its bearing Frond Nervure on the Stem (from base),
- a function of the relative length position of the Pinnae on its bearing Frond Nervure.
This value evolves also along time (growth).</t>
        </r>
      </text>
    </comment>
    <comment ref="K4" authorId="0">
      <text>
        <r>
          <rPr>
            <b/>
            <sz val="9"/>
            <color indexed="81"/>
            <rFont val="Tahoma"/>
            <family val="2"/>
          </rPr>
          <t>REY Hervé:</t>
        </r>
        <r>
          <rPr>
            <sz val="9"/>
            <color indexed="81"/>
            <rFont val="Tahoma"/>
            <family val="2"/>
          </rPr>
          <t xml:space="preserve">
Pinnae Aperture.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W4" authorId="0">
      <text>
        <r>
          <rPr>
            <b/>
            <sz val="9"/>
            <color indexed="81"/>
            <rFont val="Tahoma"/>
            <family val="2"/>
          </rPr>
          <t>REY Hervé:</t>
        </r>
        <r>
          <rPr>
            <sz val="9"/>
            <color indexed="81"/>
            <rFont val="Tahoma"/>
            <family val="2"/>
          </rPr>
          <t xml:space="preserve">
Pinnae Height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AI4" authorId="0">
      <text>
        <r>
          <rPr>
            <b/>
            <sz val="9"/>
            <color indexed="81"/>
            <rFont val="Tahoma"/>
            <family val="2"/>
          </rPr>
          <t>REY Hervé:</t>
        </r>
        <r>
          <rPr>
            <sz val="9"/>
            <color indexed="81"/>
            <rFont val="Tahoma"/>
            <family val="2"/>
          </rPr>
          <t xml:space="preserve">
Pinnae Bending Angle computed according to Stiffness coefficient (Young Module Model).
These values can evolve as a function of relative length position of the Pinnae on its bearing Frond nervure.
These values can also evolve according to bearing Frond-nervure position inside the crown (i.e. according to time).
The higher the value of stiffness, ths straighter the Pinnae.
100 to 1000 : soft
10 000 to &gt; 100 000 : straight
</t>
        </r>
      </text>
    </comment>
    <comment ref="AO4" authorId="0">
      <text>
        <r>
          <rPr>
            <b/>
            <sz val="9"/>
            <color indexed="81"/>
            <rFont val="Tahoma"/>
            <family val="2"/>
          </rPr>
          <t xml:space="preserve">REY Hervé:
</t>
        </r>
        <r>
          <rPr>
            <sz val="9"/>
            <color indexed="81"/>
            <rFont val="Tahoma"/>
            <family val="2"/>
          </rPr>
          <t xml:space="preserve">
Pinnae Bending Angle
can be perturbed by "breaking" phenomena (Elaeis for example).
We can describe this breaking point :
- by its location along the Pinnae,
- and the frequency of this phenomena.
 These values can evolve as a function of Pinnae relative length position on its bearing Frond-nervure.</t>
        </r>
      </text>
    </comment>
  </commentList>
</comments>
</file>

<file path=xl/comments8.xml><?xml version="1.0" encoding="utf-8"?>
<comments xmlns="http://schemas.openxmlformats.org/spreadsheetml/2006/main">
  <authors>
    <author>REY Hervé</author>
  </authors>
  <commentList>
    <comment ref="U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fructification until end of inflorescence life span</t>
        </r>
      </text>
    </comment>
    <comment ref="W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no more male flower until end of inflorescence life span</t>
        </r>
      </text>
    </comment>
    <comment ref="C4" authorId="0">
      <text>
        <r>
          <rPr>
            <b/>
            <sz val="9"/>
            <color indexed="81"/>
            <rFont val="Tahoma"/>
            <family val="2"/>
          </rPr>
          <t>REY Hervé:</t>
        </r>
        <r>
          <rPr>
            <sz val="9"/>
            <color indexed="81"/>
            <rFont val="Tahoma"/>
            <family val="2"/>
          </rPr>
          <t xml:space="preserve">
'Inflorescence Life Span gives the number of living inflorescences in the crown.
- Anthesis gives the number of inflorescences before anthesis, i.e. inflorescences still considered as primordia.
- Flower Life span gives the number of inflorescences flowering after anthesis.
- After flowering, flowers transform in Fruits till end of inflorescence life span.
This is done with a frequency of transformation in relation with flower relative length position of the flower on its bearing spikelet. </t>
        </r>
      </text>
    </comment>
    <comment ref="L4" authorId="0">
      <text>
        <r>
          <rPr>
            <b/>
            <sz val="9"/>
            <color indexed="81"/>
            <rFont val="Tahoma"/>
            <family val="2"/>
          </rPr>
          <t>REY Hervé:</t>
        </r>
        <r>
          <rPr>
            <sz val="9"/>
            <color indexed="81"/>
            <rFont val="Tahoma"/>
            <family val="2"/>
          </rPr>
          <t xml:space="preserve">
Enable presence (or not) of an Inflorescence on stem internode.
0 = not possible (NO)
1 = possible (YES)
For example, when palm tree is very young, there is not yet sexualisation and inflorescences.</t>
        </r>
      </text>
    </comment>
    <comment ref="O4" authorId="0">
      <text>
        <r>
          <rPr>
            <b/>
            <sz val="9"/>
            <color indexed="81"/>
            <rFont val="Tahoma"/>
            <family val="2"/>
          </rPr>
          <t>REY Hervé:</t>
        </r>
        <r>
          <rPr>
            <sz val="9"/>
            <color indexed="81"/>
            <rFont val="Tahoma"/>
            <family val="2"/>
          </rPr>
          <t xml:space="preserve">
Insertion Angle of inflorescence stalk on the Stem and evolution :
[0] = the same Direction than Stem,
[90] = perpendicular to Stem.
This value ca evolve as a function of inflorescence position on the stem and in the crown (evolution).
</t>
        </r>
      </text>
    </comment>
  </commentList>
</comments>
</file>

<file path=xl/comments9.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Mean Stalk Length.
This Length can evolve as a function of Position of the Stalk on the Stem.
This length can also evolve according to time (growth).</t>
        </r>
      </text>
    </comment>
    <comment ref="G4" authorId="0">
      <text>
        <r>
          <rPr>
            <b/>
            <sz val="9"/>
            <color indexed="81"/>
            <rFont val="Tahoma"/>
            <family val="2"/>
          </rPr>
          <t>REY Hervé:</t>
        </r>
        <r>
          <rPr>
            <sz val="9"/>
            <color indexed="81"/>
            <rFont val="Tahoma"/>
            <family val="2"/>
          </rPr>
          <t xml:space="preserve">
Stalk mean Width.
This Width can evolve as a function of Position of the Stalk on the Stem.
Shape factor is applied according to relative position along the Stalk.</t>
        </r>
      </text>
    </comment>
    <comment ref="M4" authorId="0">
      <text>
        <r>
          <rPr>
            <b/>
            <sz val="9"/>
            <color indexed="81"/>
            <rFont val="Tahoma"/>
            <family val="2"/>
          </rPr>
          <t>REY Hervé:</t>
        </r>
        <r>
          <rPr>
            <sz val="9"/>
            <color indexed="81"/>
            <rFont val="Tahoma"/>
            <family val="2"/>
          </rPr>
          <t xml:space="preserve">
Stalk mean Haight.
This Height can evolve as a function of Position of the Stalk on the Stem.
Shape factor is applied according to relative position along the Stalk.</t>
        </r>
      </text>
    </comment>
    <comment ref="S4" authorId="0">
      <text>
        <r>
          <rPr>
            <b/>
            <sz val="9"/>
            <color indexed="81"/>
            <rFont val="Tahoma"/>
            <family val="2"/>
          </rPr>
          <t>REY Hervé:</t>
        </r>
        <r>
          <rPr>
            <sz val="9"/>
            <color indexed="81"/>
            <rFont val="Tahoma"/>
            <family val="2"/>
          </rPr>
          <t xml:space="preserve">
Stalk Bending Angle refers for each control points to Initial "primary" Stalk Direction.
These values can evolve along time according to inflorescence position evolution inside the crown.</t>
        </r>
      </text>
    </comment>
    <comment ref="Z4" authorId="0">
      <text>
        <r>
          <rPr>
            <b/>
            <sz val="9"/>
            <color indexed="81"/>
            <rFont val="Tahoma"/>
            <family val="2"/>
          </rPr>
          <t>REY Hervé:</t>
        </r>
        <r>
          <rPr>
            <sz val="9"/>
            <color indexed="81"/>
            <rFont val="Tahoma"/>
            <family val="2"/>
          </rPr>
          <t xml:space="preserve">
Stalk Torsion Angle refers for each control point to Initial "secondary" Stalk Direction.
This value can evolve with time, i.e. Inflorescence position inside the crown.</t>
        </r>
      </text>
    </comment>
    <comment ref="AF4" authorId="0">
      <text>
        <r>
          <rPr>
            <b/>
            <sz val="9"/>
            <color indexed="81"/>
            <rFont val="Tahoma"/>
            <family val="2"/>
          </rPr>
          <t>REY Hervé:</t>
        </r>
        <r>
          <rPr>
            <sz val="9"/>
            <color indexed="81"/>
            <rFont val="Tahoma"/>
            <family val="2"/>
          </rPr>
          <t xml:space="preserve">
Stalk Lateral Deviation Angle is described in a horizontal plane.
This value refers for each control point to Initial "primary" Stalk Direction.
This value can evolve with time, i.e. Inflorescence position inside the crown.</t>
        </r>
      </text>
    </comment>
  </commentList>
</comments>
</file>

<file path=xl/sharedStrings.xml><?xml version="1.0" encoding="utf-8"?>
<sst xmlns="http://schemas.openxmlformats.org/spreadsheetml/2006/main" count="3547" uniqueCount="1103">
  <si>
    <t>cm</t>
  </si>
  <si>
    <t>without unit</t>
  </si>
  <si>
    <t>number</t>
  </si>
  <si>
    <t>degree</t>
  </si>
  <si>
    <t>%</t>
  </si>
  <si>
    <t>factor</t>
  </si>
  <si>
    <t>[0, 180]</t>
  </si>
  <si>
    <t>[0, 999]</t>
  </si>
  <si>
    <t>[0, 1]</t>
  </si>
  <si>
    <t>ratio</t>
  </si>
  <si>
    <t>[-90, 90]</t>
  </si>
  <si>
    <t>[0, 100]</t>
  </si>
  <si>
    <t>2D</t>
  </si>
  <si>
    <t>StemGrowthDirection_1</t>
  </si>
  <si>
    <t>StemGrowthDirection_2</t>
  </si>
  <si>
    <t>StemGrowthDirection_3</t>
  </si>
  <si>
    <t>StemGrowthDirection_4</t>
  </si>
  <si>
    <t>StemInternodeLength_1</t>
  </si>
  <si>
    <t>StemInternodeLength_2</t>
  </si>
  <si>
    <t>StemInternodeDiameter_1</t>
  </si>
  <si>
    <t>StemInternodeDiameter_2</t>
  </si>
  <si>
    <t>ArrowFrondLength_1</t>
  </si>
  <si>
    <t>ArrowFrondLength_2</t>
  </si>
  <si>
    <t>ArrowFrondInsertionAngle</t>
  </si>
  <si>
    <t>FrondNervureInsertionAngle_1</t>
  </si>
  <si>
    <t>FrondNervureInsertionAngle_3</t>
  </si>
  <si>
    <t>Seed</t>
  </si>
  <si>
    <t>FrondNervureLength_1</t>
  </si>
  <si>
    <t>FrondNervureLength_2</t>
  </si>
  <si>
    <t>PalmTreeName</t>
  </si>
  <si>
    <t>ArrowFrondBendingAngle</t>
  </si>
  <si>
    <t>ArrowFrondBaseDiameter</t>
  </si>
  <si>
    <t>StumpLength_1</t>
  </si>
  <si>
    <t>StumpLength_2</t>
  </si>
  <si>
    <t>StemPhyllotaxy_1</t>
  </si>
  <si>
    <t>StemPhyllotaxy_2</t>
  </si>
  <si>
    <t>SpikeletDistance_1</t>
  </si>
  <si>
    <t>SpikeletDistance_2</t>
  </si>
  <si>
    <t>SpikeletDistance_3</t>
  </si>
  <si>
    <t>SpikeletDistance_4</t>
  </si>
  <si>
    <t>SpikeletInsertionAngle_1</t>
  </si>
  <si>
    <t>SpikeletInsertionAngle_3</t>
  </si>
  <si>
    <t>SpikeletLength_1</t>
  </si>
  <si>
    <t>Spikelet length : standard deviation</t>
  </si>
  <si>
    <t>SpikeletDiameter_1</t>
  </si>
  <si>
    <t>SpikeletLength_2</t>
  </si>
  <si>
    <t>SpikeletLength_3</t>
  </si>
  <si>
    <t>Spikelet diameter : standard deviation</t>
  </si>
  <si>
    <t>SpikeletDiameter_2</t>
  </si>
  <si>
    <t>SpikeletDiameter_3</t>
  </si>
  <si>
    <t>SpikeletDiameter_4</t>
  </si>
  <si>
    <t>SpikeletPhyllotaxy_1</t>
  </si>
  <si>
    <t>SpikeletPhyllotaxy_2</t>
  </si>
  <si>
    <t>Spikelet phyllotaxy : standard deviation</t>
  </si>
  <si>
    <t>SimulationAge</t>
  </si>
  <si>
    <t>SimulationStructureComplexity</t>
  </si>
  <si>
    <t>SimulationSeed</t>
  </si>
  <si>
    <t>SimulationOutputStep</t>
  </si>
  <si>
    <t>SimulationMode</t>
  </si>
  <si>
    <t>string</t>
  </si>
  <si>
    <t>S</t>
  </si>
  <si>
    <t>E</t>
  </si>
  <si>
    <t>F</t>
  </si>
  <si>
    <t>Inflorescence</t>
  </si>
  <si>
    <t>Spikelet</t>
  </si>
  <si>
    <t>FrondNervureLateralDeviationAngle_1</t>
  </si>
  <si>
    <t>FrondNervureLateralDeviationAngle_2</t>
  </si>
  <si>
    <t>FrondNervureRotationAngle_1</t>
  </si>
  <si>
    <t>FrondNervureRotationAngle_2</t>
  </si>
  <si>
    <t>#</t>
  </si>
  <si>
    <t>Stem growth direction : straightening begin (from palm base)</t>
  </si>
  <si>
    <t>Stem growth direction : straightening end (from palm base)</t>
  </si>
  <si>
    <t>Stem growth direction : initial plantation direction (0 = upwards, 180 = downwards)</t>
  </si>
  <si>
    <t>Palm tree name</t>
  </si>
  <si>
    <t>v1</t>
  </si>
  <si>
    <t>v2</t>
  </si>
  <si>
    <t>v3</t>
  </si>
  <si>
    <t>v4</t>
  </si>
  <si>
    <t>v5</t>
  </si>
  <si>
    <t>FrondNervureBendingAngle_1</t>
  </si>
  <si>
    <t>FrondNervureBendingAngle_2</t>
  </si>
  <si>
    <t>FrondNervureBendingAngle_3</t>
  </si>
  <si>
    <t>FrondNervureBendingAngle_4</t>
  </si>
  <si>
    <t>PalmTreeDeviationDirection_1</t>
  </si>
  <si>
    <t>PalmTreeDeviationDirection_2</t>
  </si>
  <si>
    <t>[-1 ou +1]</t>
  </si>
  <si>
    <t>any</t>
  </si>
  <si>
    <t>FrondNervureWidth_1</t>
  </si>
  <si>
    <t>FrondNervureWidth_2</t>
  </si>
  <si>
    <t>FrondNervureWidth_3</t>
  </si>
  <si>
    <t>FrondNervureHeight_1</t>
  </si>
  <si>
    <t>FrondNervureHeight_2</t>
  </si>
  <si>
    <t>FrondNervureHeight_3</t>
  </si>
  <si>
    <t>SimulationStructureAge</t>
  </si>
  <si>
    <t>v6</t>
  </si>
  <si>
    <t>v7</t>
  </si>
  <si>
    <t>v8</t>
  </si>
  <si>
    <t>v9</t>
  </si>
  <si>
    <t>v10</t>
  </si>
  <si>
    <t>v11</t>
  </si>
  <si>
    <t>v12</t>
  </si>
  <si>
    <t>v13</t>
  </si>
  <si>
    <t>Spikelet number in pseudo-verticille : mean</t>
  </si>
  <si>
    <t>SpikeletNumber_1</t>
  </si>
  <si>
    <t>SpikeletNumber_2</t>
  </si>
  <si>
    <t>Spikelet number in pseudo-verticille : standard deviation</t>
  </si>
  <si>
    <t>cp1</t>
  </si>
  <si>
    <t>cp2</t>
  </si>
  <si>
    <t>cp3</t>
  </si>
  <si>
    <t>cp4</t>
  </si>
  <si>
    <t>cp5</t>
  </si>
  <si>
    <t>cp6</t>
  </si>
  <si>
    <t>cp7</t>
  </si>
  <si>
    <t>cp8</t>
  </si>
  <si>
    <t>cp9</t>
  </si>
  <si>
    <t>cp10</t>
  </si>
  <si>
    <t>cp11</t>
  </si>
  <si>
    <t>cp12</t>
  </si>
  <si>
    <t>cp13</t>
  </si>
  <si>
    <t>Spikelet length : position ratio</t>
  </si>
  <si>
    <t>Spikelet diameter : position ratio</t>
  </si>
  <si>
    <t>Spikelet diameter : shape ratio</t>
  </si>
  <si>
    <t>Frond Nervure width : mean</t>
  </si>
  <si>
    <t>Frond Nervure width : standard deviation</t>
  </si>
  <si>
    <t>Frond Nervure width : shape factor</t>
  </si>
  <si>
    <t>Frond Nervure height : mean</t>
  </si>
  <si>
    <t>Frond Nervure height : standard deviation</t>
  </si>
  <si>
    <t>Frond Nervure height : shape factor</t>
  </si>
  <si>
    <t>Frond Nervure bending angle : initial (young Fronds) (control points 1 &amp; 100 required)</t>
  </si>
  <si>
    <t>Frond Nervure bending angle : variation duration</t>
  </si>
  <si>
    <t>PalmTreeLeafletChoice</t>
  </si>
  <si>
    <t>Frond Life Span - gives the number of Fronds on PalmTree</t>
  </si>
  <si>
    <t>ArrowLifeSpan_1</t>
  </si>
  <si>
    <t>FrondLifeSpan_1</t>
  </si>
  <si>
    <t>StumpLifeSpan_1</t>
  </si>
  <si>
    <t>Male Flower Life Span</t>
  </si>
  <si>
    <t>cp14</t>
  </si>
  <si>
    <t>v14</t>
  </si>
  <si>
    <t>cp15</t>
  </si>
  <si>
    <t>v15</t>
  </si>
  <si>
    <t>cp16</t>
  </si>
  <si>
    <t>v16</t>
  </si>
  <si>
    <t>cp17</t>
  </si>
  <si>
    <t>v17</t>
  </si>
  <si>
    <t>cp18</t>
  </si>
  <si>
    <t>v18</t>
  </si>
  <si>
    <t>cp19</t>
  </si>
  <si>
    <t>v19</t>
  </si>
  <si>
    <t>cp20</t>
  </si>
  <si>
    <t>v20</t>
  </si>
  <si>
    <t>cp21</t>
  </si>
  <si>
    <t>v21</t>
  </si>
  <si>
    <t>cp22</t>
  </si>
  <si>
    <t>v22</t>
  </si>
  <si>
    <t>cp23</t>
  </si>
  <si>
    <t>v23</t>
  </si>
  <si>
    <t>cp24</t>
  </si>
  <si>
    <t>v24</t>
  </si>
  <si>
    <t>cp25</t>
  </si>
  <si>
    <t>v25</t>
  </si>
  <si>
    <t>MaleFlowerLength_1</t>
  </si>
  <si>
    <t>MaleFlowerLength_2</t>
  </si>
  <si>
    <t>MaleFlowerDiameter_1</t>
  </si>
  <si>
    <t>MaleFlowerDiameter_2</t>
  </si>
  <si>
    <t>Male Flower length : mean</t>
  </si>
  <si>
    <t>Male Flower length : standard deviation</t>
  </si>
  <si>
    <t>Male Flower diameter : mean</t>
  </si>
  <si>
    <t>Male Flower diameter : standard deviation</t>
  </si>
  <si>
    <t>Stump Life Span</t>
  </si>
  <si>
    <t>Stump length : mean</t>
  </si>
  <si>
    <t>Stump length : standard deviation</t>
  </si>
  <si>
    <t>SpikeletStiffness_1</t>
  </si>
  <si>
    <t>SpikeletStiffness_2</t>
  </si>
  <si>
    <t>SpikeletStiffness_4</t>
  </si>
  <si>
    <t>PinnaeGroupFrequency_1</t>
  </si>
  <si>
    <t>PinnaeGroupFrequency_2</t>
  </si>
  <si>
    <t>PinnaeGroupFrequency_3</t>
  </si>
  <si>
    <t>PinnaeGroupFrequency_4</t>
  </si>
  <si>
    <t>PinnaeDistance_1</t>
  </si>
  <si>
    <t>PinnaeDistance_2</t>
  </si>
  <si>
    <t>PinnaeDistance_3</t>
  </si>
  <si>
    <t>PinnaeDistance_4</t>
  </si>
  <si>
    <t>UpperPinnaeInsertionAngle_1</t>
  </si>
  <si>
    <t>UpperPinnaeInsertionAngle_2</t>
  </si>
  <si>
    <t>UpperPinnaeInsertionAngle_3</t>
  </si>
  <si>
    <t>UpperPinnaeInsertionAngle_4</t>
  </si>
  <si>
    <t>MiddlePinnaeInsertionAngle_1</t>
  </si>
  <si>
    <t>MiddlePinnaeInsertionAngle_2</t>
  </si>
  <si>
    <t>MiddlePinnaeInsertionAngle_3</t>
  </si>
  <si>
    <t>MiddlePinnaeInsertionAngle_4</t>
  </si>
  <si>
    <t>LowerPinnaeInsertionAngle_1</t>
  </si>
  <si>
    <t>LowerPinnaeInsertionAngle_2</t>
  </si>
  <si>
    <t>LowerPinnaeInsertionAngle_3</t>
  </si>
  <si>
    <t>LowerPinnaeInsertionAngle_4</t>
  </si>
  <si>
    <t>PinnaeLength_1</t>
  </si>
  <si>
    <t>PinnaeLength_2</t>
  </si>
  <si>
    <t>PinnaeLength_3</t>
  </si>
  <si>
    <t>PinnaeWidth_1</t>
  </si>
  <si>
    <t>PinnaeWidth_2</t>
  </si>
  <si>
    <t>PinnaeWidth_3</t>
  </si>
  <si>
    <t>PinnaeWidth_4</t>
  </si>
  <si>
    <t>PinnaeHeight_1</t>
  </si>
  <si>
    <t>Pinnae height : maximum on Frond Nervure</t>
  </si>
  <si>
    <t>PinnaeHeight_2</t>
  </si>
  <si>
    <t>Pinnae height : Pinnae position ratio</t>
  </si>
  <si>
    <t>PinnaeHeight_3</t>
  </si>
  <si>
    <t>Pinnae height : standard deviation</t>
  </si>
  <si>
    <t>PinnaeHeight_4</t>
  </si>
  <si>
    <t>PinnaeWidth_5</t>
  </si>
  <si>
    <t>PinnaeWidth_6</t>
  </si>
  <si>
    <t>PinnaeHeight_5</t>
  </si>
  <si>
    <t>PinnaeHeight_6</t>
  </si>
  <si>
    <t>PinnaeStiffness_1</t>
  </si>
  <si>
    <t>PinnaeStiffness_2</t>
  </si>
  <si>
    <t>Pinnae height : Pinnae_1_Type shape ratio</t>
  </si>
  <si>
    <t>Pinnae height : Pinnae_2_Type shape ratio</t>
  </si>
  <si>
    <t>Pinnae height : Pinnae_3_Type shape ratio</t>
  </si>
  <si>
    <t>FruitLocalisation_1</t>
  </si>
  <si>
    <t>END</t>
  </si>
  <si>
    <t>Pinnae</t>
  </si>
  <si>
    <t>Height</t>
  </si>
  <si>
    <t>Name</t>
  </si>
  <si>
    <t>Width</t>
  </si>
  <si>
    <t>BractInsertionAngle_1</t>
  </si>
  <si>
    <t>BractInsertionAngle_3</t>
  </si>
  <si>
    <t>BractLength_1</t>
  </si>
  <si>
    <t>BractLength_2</t>
  </si>
  <si>
    <t>BractWidth_1</t>
  </si>
  <si>
    <t>BractWidth_2</t>
  </si>
  <si>
    <t>Bract width : standard deviation</t>
  </si>
  <si>
    <t>BractWidth_3</t>
  </si>
  <si>
    <t>Bract width : shape factor</t>
  </si>
  <si>
    <t>BractHeight_1</t>
  </si>
  <si>
    <t>Bract height : mean</t>
  </si>
  <si>
    <t>BractHeight_2</t>
  </si>
  <si>
    <t>Bract height : standard deviation</t>
  </si>
  <si>
    <t>BractHeight_3</t>
  </si>
  <si>
    <t>Bract height : shape factor</t>
  </si>
  <si>
    <t>BractBendingAngle_1</t>
  </si>
  <si>
    <t>Bract bending angle : initial (young Inflorescences)</t>
  </si>
  <si>
    <t>BractBendingAngle_2</t>
  </si>
  <si>
    <t>BractBendingAngle_3</t>
  </si>
  <si>
    <t>Bract bending angle : standard deviation on final</t>
  </si>
  <si>
    <t>BractBendingAngle_4</t>
  </si>
  <si>
    <t>Bract bending angle : variation duration</t>
  </si>
  <si>
    <t>BractLateralDeviationAngle_1</t>
  </si>
  <si>
    <t>BractLateralDeviationAngle_2</t>
  </si>
  <si>
    <t>BractRotationAngle_1</t>
  </si>
  <si>
    <t>BractRotationAngle_2</t>
  </si>
  <si>
    <t>Bract</t>
  </si>
  <si>
    <t>SpikeletDivergenceAngle_1</t>
  </si>
  <si>
    <t>SpikeletDivergenceAngle_2</t>
  </si>
  <si>
    <t>PINNAE</t>
  </si>
  <si>
    <t>STEM</t>
  </si>
  <si>
    <t>BRACT</t>
  </si>
  <si>
    <t>SPIKELET</t>
  </si>
  <si>
    <t>BractNumber_1</t>
  </si>
  <si>
    <t>BractDistance_1</t>
  </si>
  <si>
    <t>Bract number : mean</t>
  </si>
  <si>
    <t>Bract distance : mean</t>
  </si>
  <si>
    <t>Bract distance : standard deviation</t>
  </si>
  <si>
    <t>PalmGeometryLengthUnit_1</t>
  </si>
  <si>
    <t>PalmGeometryLengthUnit_2</t>
  </si>
  <si>
    <t>PalmGeometryLengthUnit_3</t>
  </si>
  <si>
    <t>Length Unit : Short (for Pinnae_Element &amp; Spikelet_Element).</t>
  </si>
  <si>
    <t>Nb</t>
  </si>
  <si>
    <t>Pinnae group frequency : 2 Pinnaes (Upper, Lower)</t>
  </si>
  <si>
    <t>Pinnae group frequency : 1 Pinnae (Middle)</t>
  </si>
  <si>
    <t>Pinnae group frequency : 3 Pinnaes (Upper, Middle, Lower)</t>
  </si>
  <si>
    <t>Pinnae group frequency : 4 Pinnaes (Upper, Middle, Middle, Lower)</t>
  </si>
  <si>
    <t>Length Unit : Medium (for Stalk_Element &amp; Bract_Element).</t>
  </si>
  <si>
    <t>StalkInsertionAngle_1</t>
  </si>
  <si>
    <t>StalkInsertionAngle_3</t>
  </si>
  <si>
    <t>StalkLength_1</t>
  </si>
  <si>
    <t>StalkLength_2</t>
  </si>
  <si>
    <t>StalkWidth_1</t>
  </si>
  <si>
    <t>Stalk width : mean</t>
  </si>
  <si>
    <t>StalkWidth_2</t>
  </si>
  <si>
    <t>Stalk width : standard deviation</t>
  </si>
  <si>
    <t>StalkWidth_3</t>
  </si>
  <si>
    <t>Stalk width : shape factor</t>
  </si>
  <si>
    <t>StalkHeight_1</t>
  </si>
  <si>
    <t>Stalk height : mean</t>
  </si>
  <si>
    <t>StalkHeight_2</t>
  </si>
  <si>
    <t>Stalk height : standard deviation</t>
  </si>
  <si>
    <t>StalkHeight_3</t>
  </si>
  <si>
    <t>Stalk height : shape factor</t>
  </si>
  <si>
    <t>StalkLateralDeviationAngle_1</t>
  </si>
  <si>
    <t>StalkLateralDeviationAngle_2</t>
  </si>
  <si>
    <t>StalkRotationAngle_1</t>
  </si>
  <si>
    <t>StalkRotationAngle_2</t>
  </si>
  <si>
    <t>StalkBendingAngle_1</t>
  </si>
  <si>
    <t>Stalk bending angle : initial (young Inflorescences)</t>
  </si>
  <si>
    <t>StalkBendingAngle_2</t>
  </si>
  <si>
    <t>StalkBendingAngle_3</t>
  </si>
  <si>
    <t>StalkBendingAngle_4</t>
  </si>
  <si>
    <t>Stalk bending angle : variation duration</t>
  </si>
  <si>
    <t>Type number</t>
  </si>
  <si>
    <t>SpikeletDivergenceAngle_3</t>
  </si>
  <si>
    <t>SpikeletDivergenceAngle_4</t>
  </si>
  <si>
    <t>FRUIT</t>
  </si>
  <si>
    <t>MaleFlowerInsertionAngle_1</t>
  </si>
  <si>
    <t>MaleFlowerInsertionAngle_2</t>
  </si>
  <si>
    <t>MaleFlowerLifeSpan_1</t>
  </si>
  <si>
    <t>[0  1]</t>
  </si>
  <si>
    <t>MaleFlowerLocalisation_1</t>
  </si>
  <si>
    <t>FrondLocalisation_1</t>
  </si>
  <si>
    <t>InflorescenceLocalisation_1</t>
  </si>
  <si>
    <t>[-90, +90]</t>
  </si>
  <si>
    <t>PALM TREE</t>
  </si>
  <si>
    <t>Interpol</t>
  </si>
  <si>
    <t>Nb  val</t>
  </si>
  <si>
    <t>Stem growth direction : initial plantation direction standard variation</t>
  </si>
  <si>
    <t>PalmTreeSex</t>
  </si>
  <si>
    <t>InfloLifeSpan_1</t>
  </si>
  <si>
    <t>BractDistance_2</t>
  </si>
  <si>
    <t>Type</t>
  </si>
  <si>
    <t>Unit</t>
  </si>
  <si>
    <t>JAVA Internal Variable Name</t>
  </si>
  <si>
    <t>CU Nb</t>
  </si>
  <si>
    <t>Internode Nb</t>
  </si>
  <si>
    <t>Palm tree age</t>
  </si>
  <si>
    <t>Spikelet ZigZag deviation angle : mean</t>
  </si>
  <si>
    <t>Spikelet ZigZag deviation angle : standard deviation</t>
  </si>
  <si>
    <t>Index is RELATIVE-LENGTH-POSITION (%) of  ORGAN : Frond-Nervure, Stalk or Spikelet (SHAPE RATIO parameter).</t>
  </si>
  <si>
    <t>Stalk</t>
  </si>
  <si>
    <t>FROND</t>
  </si>
  <si>
    <t>Folder</t>
  </si>
  <si>
    <t>Subject</t>
  </si>
  <si>
    <t>IGAP!A1</t>
  </si>
  <si>
    <t>The Principes Palm_Tree Model : Parameter File</t>
  </si>
  <si>
    <t>[0, 3]</t>
  </si>
  <si>
    <t>Index is RELATIVE-LENGTH-POSITION (% ) on BEARER : Pinnae on Frond Nervure, Bract &amp; Spikelet on Stalk, Flowers &amp; Dates on Spikelet (POSITION RATIO parameter).</t>
  </si>
  <si>
    <t>MixedFlowerLocalisation_1</t>
  </si>
  <si>
    <t>MixedFlowerLocalisation_2</t>
  </si>
  <si>
    <t>MixedFlowerLocalisation_3</t>
  </si>
  <si>
    <t>InfloLifeSpan_2</t>
  </si>
  <si>
    <t>MaleFlowerLocalisation_2</t>
  </si>
  <si>
    <t>Pinnae aperture : maximum aperture on Frond Nervure</t>
  </si>
  <si>
    <t>Pinnae aperture : position ratio</t>
  </si>
  <si>
    <t>Pinnae aperture : standard deviation</t>
  </si>
  <si>
    <t>Pinnae aperture : Pinnae_1_Type shape ratio</t>
  </si>
  <si>
    <t>Pinnae aperture : Pinnae_2_Type shape ratio</t>
  </si>
  <si>
    <t>Pinnae aperture : Pinnae_3_Type shape ratio</t>
  </si>
  <si>
    <t>Index is ABSOLUTE POSITION  on the STEM.</t>
  </si>
  <si>
    <t>Male Flower axial insertion angle : mean</t>
  </si>
  <si>
    <t>Male Flower axial insertion angle : standard deviation</t>
  </si>
  <si>
    <t>Pattern used to render Pinnae orientation (1 = induplicate (Phoenix), -1 = reduplicate (Elaeis))</t>
  </si>
  <si>
    <t>[-1, +1]</t>
  </si>
  <si>
    <t>Simulation mode : 0 = structural vs 1 = functional</t>
  </si>
  <si>
    <t>[0 … 6]</t>
  </si>
  <si>
    <t>InflorescenceSex_1</t>
  </si>
  <si>
    <t>Fronds &amp; Inflorescences phyllotaxy : standard variation</t>
  </si>
  <si>
    <t>Fronds &amp; Inflorescences phyllotaxy : mean (radial insertion angle of fronds and stalks on stem)</t>
  </si>
  <si>
    <t>BractPhyllotaxy_1</t>
  </si>
  <si>
    <t>BractPhyllotaxy_2</t>
  </si>
  <si>
    <t>Bract phyllotaxy : standard deviation</t>
  </si>
  <si>
    <t>Spikelet phyllotaxy : mean (radial insertion angle of spikelets pseudo-verticilles on stalk)</t>
  </si>
  <si>
    <t>Male Flower group frequency : 1 Flower</t>
  </si>
  <si>
    <t>Male Flower group frequency : 2 Flowers</t>
  </si>
  <si>
    <t>Male Flower group frequency : 3 Flowers</t>
  </si>
  <si>
    <t>Male Flower group frequency : 4 Flowers</t>
  </si>
  <si>
    <t>Male flower phyllotaxy : standard deviation</t>
  </si>
  <si>
    <t>Female Flower group frequency : 1 Flower</t>
  </si>
  <si>
    <t>Female Flower group frequency : 2 Flowers</t>
  </si>
  <si>
    <t>Female Flower group frequency : 3 Flowers</t>
  </si>
  <si>
    <t>Female Flower group frequency : 4 Flowers</t>
  </si>
  <si>
    <t>MaleFlowerPhyllotaxy_1</t>
  </si>
  <si>
    <t>MaleFlowerPhyllotaxy_2</t>
  </si>
  <si>
    <t>MaleFlowerGroupFrequency_1</t>
  </si>
  <si>
    <t>MaleFlowerGroupFrequency_2</t>
  </si>
  <si>
    <t>MaleFlowerGroupFrequency_3</t>
  </si>
  <si>
    <t>MaleFlowerGroupFrequency_4</t>
  </si>
  <si>
    <t>MaleFlowerDistance_1</t>
  </si>
  <si>
    <t>MaleFlowerDistance_2</t>
  </si>
  <si>
    <t>MaleFlowerDistance_3</t>
  </si>
  <si>
    <t>MaleFlowerDistance_4</t>
  </si>
  <si>
    <t>Female Flower Life Span</t>
  </si>
  <si>
    <t>FemaleFlowerLifeSpan_1</t>
  </si>
  <si>
    <t>FemaleFlowerPhyllotaxy_1</t>
  </si>
  <si>
    <t>FemaleFlowerPhyllotaxy_2</t>
  </si>
  <si>
    <t>Female flower phyllotaxy : standard deviation</t>
  </si>
  <si>
    <t>FemaleFlowerGroupFrequency_1</t>
  </si>
  <si>
    <t>FemaleFlowerGroupFrequency_2</t>
  </si>
  <si>
    <t>FemaleFlowerGroupFrequency_3</t>
  </si>
  <si>
    <t>FemaleFlowerGroupFrequency_4</t>
  </si>
  <si>
    <t>FemaleFlowerDistance_1</t>
  </si>
  <si>
    <t>FemaleFlowerDistance_2</t>
  </si>
  <si>
    <t>FemaleFlowerDistance_3</t>
  </si>
  <si>
    <t>FemaleFlowerDistance_4</t>
  </si>
  <si>
    <t>FemaleFlowerInsertionAngle_1</t>
  </si>
  <si>
    <t>FemaleFlowerInsertionAngle_2</t>
  </si>
  <si>
    <t>FemaleFlowerLength_1</t>
  </si>
  <si>
    <t>FemaleFlowerLength_2</t>
  </si>
  <si>
    <t>FemaleFlowerDiameter_1</t>
  </si>
  <si>
    <t>FemaleFlowerDiameter_2</t>
  </si>
  <si>
    <t>Female Flower axial insertion angle : mean</t>
  </si>
  <si>
    <t>Female Flower axial insertion angle : standard deviation</t>
  </si>
  <si>
    <t>female Inflorescences Frequency on total number of inflorescences</t>
  </si>
  <si>
    <t>Mixed flowers phyllotaxy : standard deviation</t>
  </si>
  <si>
    <t>MixedFlowerGroupFrequency_1</t>
  </si>
  <si>
    <t>MixedFlowerGroupFrequency_2</t>
  </si>
  <si>
    <t>MixedFlowerGroupFrequency_3</t>
  </si>
  <si>
    <t>MixedFlowerGroupFrequency_4</t>
  </si>
  <si>
    <t>MixedFlowerDistance_1</t>
  </si>
  <si>
    <t>MixedFlowerDistance_2</t>
  </si>
  <si>
    <t>MixedFlowerDistance_3</t>
  </si>
  <si>
    <t>MixedFlowerDistance_4</t>
  </si>
  <si>
    <t>Mixed Flowers group frequency : 1 Flower</t>
  </si>
  <si>
    <t>Mixed Flowers group frequency : 2 Flowers</t>
  </si>
  <si>
    <t>Mixed Flowers group frequency : 3 Flowers</t>
  </si>
  <si>
    <t>Mixed Flowers group frequency : 4 Flowers</t>
  </si>
  <si>
    <t>Mixed Flowers inter-groups distance : mean</t>
  </si>
  <si>
    <t>Mixed Flowers inter-groups distance : standard deviation</t>
  </si>
  <si>
    <t>Mixed Flowers intra-groups distance : mean</t>
  </si>
  <si>
    <t>Mixed Flowers intra-groups distance : standard deviation</t>
  </si>
  <si>
    <t>SpikeletZigzagAngle_1</t>
  </si>
  <si>
    <t>SpikeletZigzagAngle_2</t>
  </si>
  <si>
    <t>MixedFlowerPhyllotaxy_1</t>
  </si>
  <si>
    <t>MixedFlowerPhyllotaxy_2</t>
  </si>
  <si>
    <t>FemaleFlowerLocalisation_2</t>
  </si>
  <si>
    <t>FemaleFlowerLocalisation_1</t>
  </si>
  <si>
    <t>Inflorescence Life Span since initiation</t>
  </si>
  <si>
    <t>Inflorescence Dormancy before Growth  (since initiation)</t>
  </si>
  <si>
    <t>INTERNODE</t>
  </si>
  <si>
    <t>Straightening</t>
  </si>
  <si>
    <t>Mean</t>
  </si>
  <si>
    <t>STD</t>
  </si>
  <si>
    <t>Begin</t>
  </si>
  <si>
    <t>End</t>
  </si>
  <si>
    <t>Shape</t>
  </si>
  <si>
    <t>INFLORESCENCES</t>
  </si>
  <si>
    <t>CU nb</t>
  </si>
  <si>
    <t>Pos Organ %</t>
  </si>
  <si>
    <t>Pos Stem</t>
  </si>
  <si>
    <t>Initial</t>
  </si>
  <si>
    <t>Final</t>
  </si>
  <si>
    <t>Duration</t>
  </si>
  <si>
    <t>Pos Bearer %</t>
  </si>
  <si>
    <t>STUMP</t>
  </si>
  <si>
    <t>total</t>
  </si>
  <si>
    <t>Max</t>
  </si>
  <si>
    <t>Pos Ratio</t>
  </si>
  <si>
    <t>val</t>
  </si>
  <si>
    <t>STIPE</t>
  </si>
  <si>
    <t>TIME</t>
  </si>
  <si>
    <t>ORGAN</t>
  </si>
  <si>
    <t>BEARER</t>
  </si>
  <si>
    <t>Vegetative Datas Collections</t>
  </si>
  <si>
    <t>Reproductive Datas Collections</t>
  </si>
  <si>
    <t>Stalk bending angle : final (old Inflorescences)</t>
  </si>
  <si>
    <t>Bract phyllotaxy : mean (radial insertion angle of bracts on stalk)</t>
  </si>
  <si>
    <t>To input values of  parameters by organ's types</t>
  </si>
  <si>
    <t>Bract bending angle : final (old Inflorescences)</t>
  </si>
  <si>
    <t>Ratio</t>
  </si>
  <si>
    <t>Position Ratio</t>
  </si>
  <si>
    <t>Presence</t>
  </si>
  <si>
    <t>MixedFlowerLocalisation_4</t>
  </si>
  <si>
    <t>Mixed Flowers : Female flowers on Total Flower frequency on spikelet : mean</t>
  </si>
  <si>
    <t>Mixed Flowers : Female flowers on Total Flower frequency on spikelet : standard deviation</t>
  </si>
  <si>
    <t>Femele on total frequency</t>
  </si>
  <si>
    <t>FruitLocalisation_2</t>
  </si>
  <si>
    <t>String</t>
  </si>
  <si>
    <t>Age</t>
  </si>
  <si>
    <t>Nb of CU</t>
  </si>
  <si>
    <t>Output</t>
  </si>
  <si>
    <t>Mode</t>
  </si>
  <si>
    <t>Complexity</t>
  </si>
  <si>
    <t>Reference</t>
  </si>
  <si>
    <t>rank</t>
  </si>
  <si>
    <t>Sex</t>
  </si>
  <si>
    <t>0 = structural</t>
  </si>
  <si>
    <t>0 = Male</t>
  </si>
  <si>
    <t>1 = Female</t>
  </si>
  <si>
    <t>3 = M &amp; F</t>
  </si>
  <si>
    <t>2 = M or F</t>
  </si>
  <si>
    <t>-1 = counterc</t>
  </si>
  <si>
    <t>Exception</t>
  </si>
  <si>
    <t>Direction</t>
  </si>
  <si>
    <t>1 = clockwise</t>
  </si>
  <si>
    <t>Element Length Unit</t>
  </si>
  <si>
    <t>Frond Nervure</t>
  </si>
  <si>
    <t>F on Total</t>
  </si>
  <si>
    <t>1 = Induplicate = Phoenix</t>
  </si>
  <si>
    <t>-1 = Reduplicate = Elaeis</t>
  </si>
  <si>
    <t>Frond Nervure bending angle : final (old Fronds)</t>
  </si>
  <si>
    <t>Upper Pinnae rotation insertion angle : mean</t>
  </si>
  <si>
    <t>Upper Pinnae rotation insertion angle : standard deviation</t>
  </si>
  <si>
    <t>Middle Pinnae rotation insertion angle : mean</t>
  </si>
  <si>
    <t>Middle Pinnae rotation insertion angle : standard deviation</t>
  </si>
  <si>
    <t>Lower Pinnae rotation insertion angle : mean</t>
  </si>
  <si>
    <t>Lower Pinnae rotation insertion angle : standard deviation</t>
  </si>
  <si>
    <t>SIMULATION</t>
  </si>
  <si>
    <t>0 = Upwards</t>
  </si>
  <si>
    <t>180= Downwards</t>
  </si>
  <si>
    <t>Frequency</t>
  </si>
  <si>
    <t>Frond &amp;</t>
  </si>
  <si>
    <t>BENDING ANGLE</t>
  </si>
  <si>
    <t>on position</t>
  </si>
  <si>
    <t>random</t>
  </si>
  <si>
    <t>geometry</t>
  </si>
  <si>
    <t>simulation</t>
  </si>
  <si>
    <t>for geometry</t>
  </si>
  <si>
    <t>Verif</t>
  </si>
  <si>
    <t>GROUP FREQUENCY</t>
  </si>
  <si>
    <t>GROUP DISTANCE</t>
  </si>
  <si>
    <t>ROTATION INSERTION ANGLE</t>
  </si>
  <si>
    <t>100 = very soft (bending)</t>
  </si>
  <si>
    <t>10 000 = very straight (no bending)</t>
  </si>
  <si>
    <t>DEVELOPMENT</t>
  </si>
  <si>
    <t>LATERAL DEVIATION ANGLE</t>
  </si>
  <si>
    <t>HEIGHT</t>
  </si>
  <si>
    <t>WIDTH</t>
  </si>
  <si>
    <t>LENGTH</t>
  </si>
  <si>
    <t>BASE DIAMETER</t>
  </si>
  <si>
    <t>AXIAL INSERTION ANGLE</t>
  </si>
  <si>
    <t>RADIAL INSERTION ANGLE</t>
  </si>
  <si>
    <t>DIAMETER</t>
  </si>
  <si>
    <t>Zig Zag ANGLE</t>
  </si>
  <si>
    <t>SEXUALISATION</t>
  </si>
  <si>
    <t>LOCATION</t>
  </si>
  <si>
    <t>Code</t>
  </si>
  <si>
    <t>if Type = 2</t>
  </si>
  <si>
    <t>Pinnae Orientation</t>
  </si>
  <si>
    <t>max</t>
  </si>
  <si>
    <t>min</t>
  </si>
  <si>
    <t>²</t>
  </si>
  <si>
    <t>2 = Whole Inflos</t>
  </si>
  <si>
    <t>0 = Whole Palm-tree</t>
  </si>
  <si>
    <t>SPIKELETS NUMBER</t>
  </si>
  <si>
    <t>INFLORESCENCE</t>
  </si>
  <si>
    <t>[Middle]</t>
  </si>
  <si>
    <t>1 = Whole Fronds</t>
  </si>
  <si>
    <t>Female Flower in Fruit transformation frequency : mean</t>
  </si>
  <si>
    <t>Female Flower in Fruit transformation frequency : standard deviation</t>
  </si>
  <si>
    <t>MALE FLOWER</t>
  </si>
  <si>
    <t>FEMALE FLOWER</t>
  </si>
  <si>
    <t>PHYLLOTAXY</t>
  </si>
  <si>
    <t>STALK</t>
  </si>
  <si>
    <t>GROWTH DIRECTION</t>
  </si>
  <si>
    <t>*</t>
  </si>
  <si>
    <t>FROND_NERVURE</t>
  </si>
  <si>
    <t>BENDING ANGLE (same nb of CP for Initial &amp; Final)</t>
  </si>
  <si>
    <t>Inter-Group</t>
  </si>
  <si>
    <t>Intra-Group</t>
  </si>
  <si>
    <t>UPPER</t>
  </si>
  <si>
    <t>MIDDLE</t>
  </si>
  <si>
    <t>LOWER</t>
  </si>
  <si>
    <t>FROND_NERVURE SIZE &amp; GEOMETRY</t>
  </si>
  <si>
    <t>STEM GEOMETRY &amp; INTERNODE SIZE</t>
  </si>
  <si>
    <t>NUMBER</t>
  </si>
  <si>
    <t>APERTURE</t>
  </si>
  <si>
    <t>PINNAE_1</t>
  </si>
  <si>
    <t>PINNAE_2</t>
  </si>
  <si>
    <t>PINNAE_3</t>
  </si>
  <si>
    <t>STALK SIZE &amp; GEOMETRY</t>
  </si>
  <si>
    <t>BRACT on STALK LOCATION &amp; INSERTION</t>
  </si>
  <si>
    <t>INFLORESCENCE on STEM DEVELOPMENT, LOCATION &amp; INSERTION</t>
  </si>
  <si>
    <t>DISTANCE</t>
  </si>
  <si>
    <t>BRACT SIZE &amp; GEOMETRY</t>
  </si>
  <si>
    <t>Intra-Pseudo-Verticille</t>
  </si>
  <si>
    <t>Inter-Pseudo-Verticille</t>
  </si>
  <si>
    <t>SPIKELET in PSEUDO-VERTICILLE on STALK LOCATION &amp; INSERTION</t>
  </si>
  <si>
    <t>SPIKELET DIVERGENCE ANGLE</t>
  </si>
  <si>
    <t>PSEUDO VERTICILLE</t>
  </si>
  <si>
    <t>SPIKELET SIZE &amp; GEOMETRY</t>
  </si>
  <si>
    <t>Number</t>
  </si>
  <si>
    <t>MALE FLOWER SIZE</t>
  </si>
  <si>
    <t>MIXED FLOWER</t>
  </si>
  <si>
    <t>PLANT</t>
  </si>
  <si>
    <t>STEM &amp; INTERNODE</t>
  </si>
  <si>
    <t>STEM_Geom</t>
  </si>
  <si>
    <t>FROND_Prod</t>
  </si>
  <si>
    <t>FROND_NERVURE_Geom</t>
  </si>
  <si>
    <t>PINNAE_PROD</t>
  </si>
  <si>
    <t>PINNAE_Geom</t>
  </si>
  <si>
    <t>Organs</t>
  </si>
  <si>
    <t>INFLO_Prod</t>
  </si>
  <si>
    <t>STALK_Geom</t>
  </si>
  <si>
    <t>BRACT_Prod</t>
  </si>
  <si>
    <t>BRACT_Geom</t>
  </si>
  <si>
    <t>SPIKELET_Prod</t>
  </si>
  <si>
    <t>SPIKELET_Geom</t>
  </si>
  <si>
    <t>FEMALE_FLOWER_Prod</t>
  </si>
  <si>
    <t>FEMALE_FLOWER_Geom</t>
  </si>
  <si>
    <t>MALE_FLOWER_Prod</t>
  </si>
  <si>
    <t>MALE_FLOWER_Geom</t>
  </si>
  <si>
    <t>MIXED_FLOWER_Prod</t>
  </si>
  <si>
    <t>FEMALE_FLOWER</t>
  </si>
  <si>
    <t>MALE_FLOWER</t>
  </si>
  <si>
    <t>MIXED_FLOWER</t>
  </si>
  <si>
    <t>according to spikelet on stalk position</t>
  </si>
  <si>
    <t>FROND &amp; INFLORESCENCE</t>
  </si>
  <si>
    <t>Frond on Stem Localisation, 0 = nada, 1 =  presence</t>
  </si>
  <si>
    <t>Inflorescence on Stem Localisation, 0 = nada, 1 =  presence</t>
  </si>
  <si>
    <t>Bract on Stalk mean Localisation : 0 = Nada, 1 = Presence</t>
  </si>
  <si>
    <t>BractLocalisation_1</t>
  </si>
  <si>
    <t>BractLocalisation_2</t>
  </si>
  <si>
    <t>Female Flower on Spikelet mean Beginning Position</t>
  </si>
  <si>
    <t>Female Flower on Spikelet  standard deviation on mean Beginning Position</t>
  </si>
  <si>
    <t>Male Flower on Spikelet mean Beginning Position</t>
  </si>
  <si>
    <t>Male Flower on Spikelet  standard deviation on mean Beginning Position</t>
  </si>
  <si>
    <t>Mixed Flower on Spikelet  standard deviation on mean Beginning Position</t>
  </si>
  <si>
    <t>BEGINNING POSITION</t>
  </si>
  <si>
    <t>FEMALE FLOWER LOCATION</t>
  </si>
  <si>
    <t>MALE FLOWER LOCATION</t>
  </si>
  <si>
    <t>MIXED FLOWER LOCATION</t>
  </si>
  <si>
    <t>PRODUCTION</t>
  </si>
  <si>
    <t>GEOMETRY</t>
  </si>
  <si>
    <t>Stump</t>
  </si>
  <si>
    <t>GENERAL</t>
  </si>
  <si>
    <t>Spear</t>
  </si>
  <si>
    <t>SPEAR</t>
  </si>
  <si>
    <t>INFLO &amp; STALK</t>
  </si>
  <si>
    <t>Spear Frond base diameter : mean</t>
  </si>
  <si>
    <t>Spear Frond axial insertion angle</t>
  </si>
  <si>
    <t>SPear Frond bending angle : mean</t>
  </si>
  <si>
    <t>Reference Frond &amp; Inflorescence rank (position in the crown from Spear downwards)</t>
  </si>
  <si>
    <t>Length Unit : Long (for Spear_Element &amp; Frond_Nervure_Element &amp; Stump).</t>
  </si>
  <si>
    <t>Spear Life Span - gives the number of Spears on PalmTree</t>
  </si>
  <si>
    <t>TORSION ANGLE</t>
  </si>
  <si>
    <t>Fronds Torsion</t>
  </si>
  <si>
    <t>STIFFNESS (Young Module Value)</t>
  </si>
  <si>
    <t>3 = Stem</t>
  </si>
  <si>
    <t>4 = One Frond 3D</t>
  </si>
  <si>
    <t>5 = One Inflo 3D</t>
  </si>
  <si>
    <t>6 = One Leaflet 3D</t>
  </si>
  <si>
    <t>8 = One Frond 2D</t>
  </si>
  <si>
    <t>9 = One Inflo 2D</t>
  </si>
  <si>
    <t>10 = One Leaflet 2D</t>
  </si>
  <si>
    <t>11 = One Spikelet 2D</t>
  </si>
  <si>
    <t>7 = One Spikelet 3 D</t>
  </si>
  <si>
    <t>Si Pos Bearer = 100 est renseigné pour MIDDLE, alors foliole terminale, sinon tartinage normal de chaque coté</t>
  </si>
  <si>
    <t>EVOLUTION</t>
  </si>
  <si>
    <t>FINAL</t>
  </si>
  <si>
    <t>Phyllo</t>
  </si>
  <si>
    <t>Position</t>
  </si>
  <si>
    <t>Growth</t>
  </si>
  <si>
    <t>Time</t>
  </si>
  <si>
    <t>EVOLUTION *</t>
  </si>
  <si>
    <t xml:space="preserve">EVOLUTION </t>
  </si>
  <si>
    <t>SpikeletInsertionAngleEvol_</t>
  </si>
  <si>
    <t>Nb Values</t>
  </si>
  <si>
    <t>Variable Name</t>
  </si>
  <si>
    <t>Interpolation</t>
  </si>
  <si>
    <t>Item</t>
  </si>
  <si>
    <t>Beginning</t>
  </si>
  <si>
    <t>on Beginning</t>
  </si>
  <si>
    <t>Shape Ratio</t>
  </si>
  <si>
    <t>Shape Factor</t>
  </si>
  <si>
    <t>Pos Breaking %</t>
  </si>
  <si>
    <t>according to Pinnae on Frond-nervure position</t>
  </si>
  <si>
    <t>MIXED FLOWER on SPIKELET LOCATION &amp; INSERTION (for Sex Code = 3, Male &amp; Female flowers)</t>
  </si>
  <si>
    <t>PalmTree Sex</t>
  </si>
  <si>
    <t>StemInternodeLengthEvol_1</t>
  </si>
  <si>
    <t>StemInternodeDiameterEvol_1</t>
  </si>
  <si>
    <t>FrondNervureInsertionAngleEvol_1</t>
  </si>
  <si>
    <t>FrondNervureRotationAngleEvol_1</t>
  </si>
  <si>
    <t>FrondNervureLateralDeviationAngleEvol_1</t>
  </si>
  <si>
    <t>PINNAE_Prod</t>
  </si>
  <si>
    <t>UpperPinnaeInsertionAngle_5</t>
  </si>
  <si>
    <t>UpperPinnaeInsertionAngle_6</t>
  </si>
  <si>
    <t>MiddlePinnaeInsertionAngle_5</t>
  </si>
  <si>
    <t>MiddlePinnaeInsertionAngle_6</t>
  </si>
  <si>
    <t>LowerPinnaeInsertionAngle_5</t>
  </si>
  <si>
    <t>LowerPinnaeInsertionAngle_6</t>
  </si>
  <si>
    <t>Upper Pinnae radial insertion angle : mean</t>
  </si>
  <si>
    <t>Upper Pinnae radial insertion angle : standard deviation</t>
  </si>
  <si>
    <t>Middle Pinnae radial insertion angle : mean</t>
  </si>
  <si>
    <t>Middle Pinnae radial insertion angle : standard deviation</t>
  </si>
  <si>
    <t>Lower Pinnae radial insertion angle : mean</t>
  </si>
  <si>
    <t>Lower Pinnae radial insertion angle : standard deviation</t>
  </si>
  <si>
    <t>PinnaeInsertionAngleEvol_1</t>
  </si>
  <si>
    <t>PinnaeLengthEvol_1</t>
  </si>
  <si>
    <t>PinnaeBreaking_1</t>
  </si>
  <si>
    <t>Pinnae breaking point : mean location</t>
  </si>
  <si>
    <t>Pinnae breaking point : standard deviation</t>
  </si>
  <si>
    <t>StalkInsertionAngleEvol_1</t>
  </si>
  <si>
    <t>StalkRotationAngleEvol_1</t>
  </si>
  <si>
    <t>StalkLateralDeviationAngleEvol_1</t>
  </si>
  <si>
    <t>BractInsertionAngleEvol_1</t>
  </si>
  <si>
    <t>BractLengthEvol_1</t>
  </si>
  <si>
    <t>BractRotationAngleEvol_1</t>
  </si>
  <si>
    <t>SpikeletInsertionAngleEvol_1</t>
  </si>
  <si>
    <t>SpikeletDivergenceAngleEvol_1</t>
  </si>
  <si>
    <t>SpikeletLengthEvol_1</t>
  </si>
  <si>
    <t>Spikelet length : maximum Final on Stalk</t>
  </si>
  <si>
    <t>FEMALE_FLOWER_Prod (PalmTreeSex = 1 or 2 Female)</t>
  </si>
  <si>
    <t>FEMALE_FLOWER_Geom (PalmTreeSex = 1 or 2 Female)</t>
  </si>
  <si>
    <t>MALE_FLOWER_Prod (PalmTreeSex = 0 or 2 Male)</t>
  </si>
  <si>
    <t>MALE_FLOWER_Geom (PalmTreeSex = 0 or 2 Male)</t>
  </si>
  <si>
    <t>MIXED_FLOWERS_Prod (PalmTreeSex = 3)</t>
  </si>
  <si>
    <t>Mixed Flower on Spikelet mean Beginning Position according to spikelet on stalk position</t>
  </si>
  <si>
    <t>Parameter with EVOLUTION ALONG TIME. Presently, this evolution is represented by a number of emitted Palms (Phyllochrone). During simulation, "one Palm (one phyllochrone)" is created each "Computing Unit".</t>
  </si>
  <si>
    <t>Frond Nervure deviation and torsion angles : Direction (1 = clockwise, -1 = counterclockwise)</t>
  </si>
  <si>
    <t>Frond Nervure deviation and torsion angles : Exception frequency</t>
  </si>
  <si>
    <t>Seed to simulate stochastic variability</t>
  </si>
  <si>
    <t>Output Step for geometry (opf file generated)</t>
  </si>
  <si>
    <t>Structure_complexity : reference code for structure simulation (whole palm, frond, inflo...)</t>
  </si>
  <si>
    <t>PinnaeBreaking_2</t>
  </si>
  <si>
    <t>BREAKING LOCATION &amp; FREQUENCY</t>
  </si>
  <si>
    <t>FREQUENCY</t>
  </si>
  <si>
    <t>PinnaeBreaking_3</t>
  </si>
  <si>
    <t>Pinnae breaking point : Frequency</t>
  </si>
  <si>
    <t>*Applies to Flower Group Distance</t>
  </si>
  <si>
    <t>INFLORESCENCE DEVELOPMENT PHENOLOGY</t>
  </si>
  <si>
    <t>before Flowering</t>
  </si>
  <si>
    <t>Fructification Frequency</t>
  </si>
  <si>
    <t>PRINCIPES Parameter Name</t>
  </si>
  <si>
    <t>FEMALE FLOWER on SPIKELET DEVELOPMENT, LOCATION &amp; INSERTION</t>
  </si>
  <si>
    <t>MALE FLOWER on SPIKELET DEVELOPMENT, LOCATION &amp; INSERTION</t>
  </si>
  <si>
    <t>1 = Growth</t>
  </si>
  <si>
    <t>2 = functional</t>
  </si>
  <si>
    <t>Factor</t>
  </si>
  <si>
    <t>Stem Internode length : final mean</t>
  </si>
  <si>
    <t>Stem Internode length : final standard deviation</t>
  </si>
  <si>
    <t>Stem Internode diameter  : final mean</t>
  </si>
  <si>
    <t>Stem Internode diameter : final standard deviation</t>
  </si>
  <si>
    <t>Spear Frond length : final mean</t>
  </si>
  <si>
    <t>Spear Frond length : final standard deviation</t>
  </si>
  <si>
    <t>Frond Nervure axial insertion angle : final mean</t>
  </si>
  <si>
    <t>Frond Nervure axial insertion angle : final standard deviation</t>
  </si>
  <si>
    <t>Frond Nervure length : final mean</t>
  </si>
  <si>
    <t>Frond Nervure length : final standard deviation</t>
  </si>
  <si>
    <t>Frond Nervure bending angle : final standard deviation</t>
  </si>
  <si>
    <t>Frond Nervure Torsion angle of Leaflets plane : final mean (control points 1 &amp; 100 required)</t>
  </si>
  <si>
    <t>Frond Nervure Torsion angle of Leaflets plane : final standard deviation</t>
  </si>
  <si>
    <t>Frond Nervure lateral deviation angle : final mean (control points 1 &amp; 100 required)</t>
  </si>
  <si>
    <t>Frond Nervure lateral deviation angle : final standard deviation</t>
  </si>
  <si>
    <t>Pinnae inter-groups distance : final mean</t>
  </si>
  <si>
    <t>Pinnae inter-groups distance : final standard deviation</t>
  </si>
  <si>
    <t>Pinnae intra-groups distance : final mean</t>
  </si>
  <si>
    <t>Pinnae intra-groups distance : final standard deviation</t>
  </si>
  <si>
    <t>Pinnae bending : final mean (old Fronds)</t>
  </si>
  <si>
    <t>Pinnae bending : final standard deviation (old Fronds)</t>
  </si>
  <si>
    <t>PinnaeStiffnessEvol_1</t>
  </si>
  <si>
    <t>Stalk axial insertion angle : final standard deviation</t>
  </si>
  <si>
    <t>Stalk length : final mean</t>
  </si>
  <si>
    <t>Stalk length : final standard deviation</t>
  </si>
  <si>
    <t>Stalk bending angle : final standard deviation</t>
  </si>
  <si>
    <t>Stalk torsion angle : final mean (control points 1 &amp; 100 required)</t>
  </si>
  <si>
    <t>Stalk lateral deviation angle : final mean (control points 1 &amp; 100 required)</t>
  </si>
  <si>
    <t>Stalk lateral deviation angle : final standard deviation (same control points)</t>
  </si>
  <si>
    <t>Bract on Stalk localisation : standard deviation on "Bract on Stalk" mean Localisation</t>
  </si>
  <si>
    <t>Bract axial insertion angle : final mean</t>
  </si>
  <si>
    <t>Bract axial insertion angle : final standard deviation</t>
  </si>
  <si>
    <t>Bract length : final mean</t>
  </si>
  <si>
    <t>Bract length : final standard deviation</t>
  </si>
  <si>
    <t>Bract width : mean</t>
  </si>
  <si>
    <t>Bract torsion angle : final mean (control points 1 &amp; 100 required)</t>
  </si>
  <si>
    <t>Bract torsion angle : final standard deviation</t>
  </si>
  <si>
    <t>Bract lateral deviation angle : final mean (control points 1 &amp; 100 required)</t>
  </si>
  <si>
    <t>Bract lateral deviation angle : final standard deviation</t>
  </si>
  <si>
    <t>Spikelet axial insertion angle : final mean</t>
  </si>
  <si>
    <t>Spikelet axial insertion angle : final standard deviation</t>
  </si>
  <si>
    <t>Pinnae length : final maximum on Frond Nervure</t>
  </si>
  <si>
    <t>Spikelet diameter : maximum on stalk</t>
  </si>
  <si>
    <t>Spikelet bending : final mean (old Inflorescence)</t>
  </si>
  <si>
    <t>Spikelet bending : final standard deviation (old Inflorescence)</t>
  </si>
  <si>
    <t>Female Flower inter-groups distance : final mean</t>
  </si>
  <si>
    <t>Female Flower inter-groups distance : final standard deviation</t>
  </si>
  <si>
    <t>Female Flower intra-groups distance : final mean</t>
  </si>
  <si>
    <t>Female Flower intra-groups distance : final standard deviation</t>
  </si>
  <si>
    <t>Female flower phyllotaxy : mean</t>
  </si>
  <si>
    <t>Male Flower inter-groups distance : final mean</t>
  </si>
  <si>
    <t>Male Flower inter-groups distance : final standard deviation</t>
  </si>
  <si>
    <t>Male Flower intra-groups distance : final mean</t>
  </si>
  <si>
    <t>Male Flower intra-groups distance : final standard deviation</t>
  </si>
  <si>
    <t>Male flower phyllotaxy : mean</t>
  </si>
  <si>
    <t>Mixed flowers phyllotaxy : mean</t>
  </si>
  <si>
    <t>0 = NO</t>
  </si>
  <si>
    <t>1 = YES</t>
  </si>
  <si>
    <t>PINNAE SIZE &amp; GEOMETRY (right and left sides of Frond come from separate simulations)</t>
  </si>
  <si>
    <t>bck</t>
  </si>
  <si>
    <t>Evolution</t>
  </si>
  <si>
    <t>Evolution *</t>
  </si>
  <si>
    <t>Life Span</t>
  </si>
  <si>
    <t>BENDING ANGLE &amp; EVOLUTION</t>
  </si>
  <si>
    <t>Final (same Nb)</t>
  </si>
  <si>
    <t>Stem Phyllotaxy</t>
  </si>
  <si>
    <t>Phyllotaxy</t>
  </si>
  <si>
    <t>BENDING ANGLE &amp;EVOLUTION</t>
  </si>
  <si>
    <t>Final (same nb)</t>
  </si>
  <si>
    <t>Radial Final</t>
  </si>
  <si>
    <t>Axial Final</t>
  </si>
  <si>
    <t>See Spikelet Evolution</t>
  </si>
  <si>
    <t>See Female &amp; Male Flowers</t>
  </si>
  <si>
    <t>SPEAR FROND ON STEM : DEVELOPMENT, INSERTION, SIZE &amp; GEOMETRY</t>
  </si>
  <si>
    <t>GROUPS :</t>
  </si>
  <si>
    <t xml:space="preserve">1 Pinnae : </t>
  </si>
  <si>
    <t xml:space="preserve">2 Pinnaes : </t>
  </si>
  <si>
    <t xml:space="preserve">3 Pinnaes : </t>
  </si>
  <si>
    <t xml:space="preserve">4 Pinnaes : </t>
  </si>
  <si>
    <t>Pinnae Types:</t>
  </si>
  <si>
    <t>[Upper]</t>
  </si>
  <si>
    <t>[Lower]</t>
  </si>
  <si>
    <t>BractLateralDeviationAngleEvol_1</t>
  </si>
  <si>
    <t>PINNAE on FROND_NERVURE LOCATION, REPARTITION &amp; INSERTION (right and left sides of Frond come from separate simulations)</t>
  </si>
  <si>
    <t>Factor *</t>
  </si>
  <si>
    <t>PINNAE REPARTITION</t>
  </si>
  <si>
    <t>PINNAE INSERTION</t>
  </si>
  <si>
    <t>PETIOLE ZONE</t>
  </si>
  <si>
    <t>PINNAE_1 ZONE</t>
  </si>
  <si>
    <t>PINNAE_2 ZONE</t>
  </si>
  <si>
    <t>PINNAE_3 ZONE</t>
  </si>
  <si>
    <t>PinnaeLocalisation_01</t>
  </si>
  <si>
    <t>PinnaeLocalisation_11</t>
  </si>
  <si>
    <t>PinnaeLocalisation_12</t>
  </si>
  <si>
    <t>PinnaeLocalisation_21</t>
  </si>
  <si>
    <t>PinnaeLocalisation_22</t>
  </si>
  <si>
    <t>PinnaeLocalisation_31</t>
  </si>
  <si>
    <t>PinnaeLocalisation_32</t>
  </si>
  <si>
    <t>See Pinnae_Location</t>
  </si>
  <si>
    <t xml:space="preserve">Petiole </t>
  </si>
  <si>
    <t>Pinnae_1</t>
  </si>
  <si>
    <t>Pinnae_2</t>
  </si>
  <si>
    <t>Pinnae_3</t>
  </si>
  <si>
    <t>=</t>
  </si>
  <si>
    <t>Without Pinnae</t>
  </si>
  <si>
    <t>Thorns</t>
  </si>
  <si>
    <t>Leaflets</t>
  </si>
  <si>
    <t>Do not exist</t>
  </si>
  <si>
    <t>PinnaeLocalisation_13</t>
  </si>
  <si>
    <t>PinnaeLocalisation_23</t>
  </si>
  <si>
    <t>PinnaeLocalisation_33</t>
  </si>
  <si>
    <t>PSEUDO-VERTICILLE REPARTITION</t>
  </si>
  <si>
    <t>SPIKELET DISTANCE</t>
  </si>
  <si>
    <t>PEDONCULE ZONE</t>
  </si>
  <si>
    <t>SPIKELET ZONE</t>
  </si>
  <si>
    <t>Without Spikelet</t>
  </si>
  <si>
    <t>Spikelets</t>
  </si>
  <si>
    <t>Pedoncule</t>
  </si>
  <si>
    <t>Zone</t>
  </si>
  <si>
    <t>Productions</t>
  </si>
  <si>
    <t>SpikeletLocalisation_11</t>
  </si>
  <si>
    <t>SpikeletLocalisation_01</t>
  </si>
  <si>
    <t>SpikeletLocalisation_12</t>
  </si>
  <si>
    <t>SpikeletLocalisation_13</t>
  </si>
  <si>
    <t>SpikeletLocalisation_02</t>
  </si>
  <si>
    <t>PinnaeLocalisation_02</t>
  </si>
  <si>
    <t>YEuler</t>
  </si>
  <si>
    <t>YInsertionAngle</t>
  </si>
  <si>
    <t>Orthotropy</t>
  </si>
  <si>
    <t>XInsertionAngle</t>
  </si>
  <si>
    <t>Xeuler</t>
  </si>
  <si>
    <t>HorizontalAngle</t>
  </si>
  <si>
    <t>Length</t>
  </si>
  <si>
    <t>GroupName &amp; GroupID</t>
  </si>
  <si>
    <t>DistanceFromPrevious &amp; PositionInGroup</t>
  </si>
  <si>
    <t>OrientationType &amp; Xeuler</t>
  </si>
  <si>
    <t>OrientationType &amp; XInsertionAngle</t>
  </si>
  <si>
    <t>OrientationType &amp; ZInsertionAngle</t>
  </si>
  <si>
    <t>Width &amp; TopWidth</t>
  </si>
  <si>
    <t>Height &amp; TopHeight</t>
  </si>
  <si>
    <t>Stiffness</t>
  </si>
  <si>
    <t>Stifness</t>
  </si>
  <si>
    <t>Zeuler</t>
  </si>
  <si>
    <t>ZInsertionAngle</t>
  </si>
  <si>
    <t>RELATIVE LENGTH of PINNAE ZONES at FINAL STAGE (after evolution)</t>
  </si>
  <si>
    <t>Rel. Length</t>
  </si>
  <si>
    <t>PinnaeLocalisation_03</t>
  </si>
  <si>
    <t>Long Zone %</t>
  </si>
  <si>
    <t>SPIKELET ZONE LOCATION &amp; EVOLUTION ON STALK</t>
  </si>
  <si>
    <t>PINNAE ZONES LOCATION &amp; EVOLUTION ON FROND-NERVURE</t>
  </si>
  <si>
    <t>RELATIVE LENGTH OF SPIKELET ZONE ay FINAL STAGE (after evolution)</t>
  </si>
  <si>
    <t>See Spikelet Location</t>
  </si>
  <si>
    <t>SpikeletLocalisation_03</t>
  </si>
  <si>
    <t>BRACT REPARTITION</t>
  </si>
  <si>
    <t>Dormancy</t>
  </si>
  <si>
    <t>Flowering</t>
  </si>
  <si>
    <t>Fructification</t>
  </si>
  <si>
    <t>Broken</t>
  </si>
  <si>
    <t>DistanceFromPrevious</t>
  </si>
  <si>
    <t>PalmTreeDeviationDIrection_1_2</t>
  </si>
  <si>
    <t>PalmTreeGeometryLengthUnit_1_2_3</t>
  </si>
  <si>
    <t>StemGrowthDirection_1_2</t>
  </si>
  <si>
    <t>StemGrowthDirecion_3_4</t>
  </si>
  <si>
    <t>StemInternodeLength_1_2</t>
  </si>
  <si>
    <t>StemInternodeDiameter_1_2</t>
  </si>
  <si>
    <t>ArrowFrondLength_1_2</t>
  </si>
  <si>
    <t>StemPhyllotaxy_1_2</t>
  </si>
  <si>
    <t>FrondNervureInsertionAngle_1_3</t>
  </si>
  <si>
    <t>FronNervureLength_1_2</t>
  </si>
  <si>
    <t>FronNervureBendingAngle_1_2_3_4</t>
  </si>
  <si>
    <t>FronNervureRotationAngle_1_2_Evol_1</t>
  </si>
  <si>
    <t>FronNervureLateralDeviationAngle_1_2_Evol_1</t>
  </si>
  <si>
    <t>StumpLength_1_2</t>
  </si>
  <si>
    <t>PinnaeLocalisation_01_02_03</t>
  </si>
  <si>
    <t>PinnaeLocalisation_11_12_13</t>
  </si>
  <si>
    <t>PinnaeLocalisation_21_22_23</t>
  </si>
  <si>
    <t>PinnaeLocalisation_31_32_33</t>
  </si>
  <si>
    <t>PinnaeGroupFrequency_1_2_3_4</t>
  </si>
  <si>
    <t>PinnaeDistance_1_2_3_4</t>
  </si>
  <si>
    <t>UpperPinnaeInsertionAngle_3_4</t>
  </si>
  <si>
    <t>MiddlePinnaeInsertionAngle_3_4</t>
  </si>
  <si>
    <t>LowerPinnaeInsertionAngle_3_4</t>
  </si>
  <si>
    <t>UpperPinnaeInsertionAngle_5_6</t>
  </si>
  <si>
    <t>MiddlePinnaeInsertionAngle_5_6</t>
  </si>
  <si>
    <t>LowerPinnaeInsertionAngle_5_6</t>
  </si>
  <si>
    <t>UpperPinnaeInsertionAngle_1_2</t>
  </si>
  <si>
    <t>MiddlePinnaeInsertionAngle_1_2</t>
  </si>
  <si>
    <t>LowerPinnaeInsertionAngle_1_2</t>
  </si>
  <si>
    <t>PinnaeLength_1_2_3</t>
  </si>
  <si>
    <t>PinnaeWidth_1_2_3_4_5_6</t>
  </si>
  <si>
    <t>PinnaeHeight_1_2_3_4_5_6</t>
  </si>
  <si>
    <t>PinnaeStiffness_1_2</t>
  </si>
  <si>
    <t>PinnaeBreaking_1_2_3</t>
  </si>
  <si>
    <t>InfloLifeSpan_1_2</t>
  </si>
  <si>
    <t>FruitLocalisation_1_2</t>
  </si>
  <si>
    <t>StalkLength_1_2</t>
  </si>
  <si>
    <t>StalkWidth_1_2_3</t>
  </si>
  <si>
    <t>StalkHeight_1_2_3</t>
  </si>
  <si>
    <t>StalkBendingAngle_1_2_3_4</t>
  </si>
  <si>
    <t>StalkRotationAngle_1_2</t>
  </si>
  <si>
    <t>StalkLateralDeviationAngle_1_2</t>
  </si>
  <si>
    <t>BractLocalisation_1_2</t>
  </si>
  <si>
    <t>BractDistance_1_2</t>
  </si>
  <si>
    <t>BractPhyllotaxy_1_2</t>
  </si>
  <si>
    <t>BractInsertionAngleEvol_1_3</t>
  </si>
  <si>
    <t>BractLengthEvol_1_2</t>
  </si>
  <si>
    <t>BractWidth_1_2_3</t>
  </si>
  <si>
    <t>BractHeight_1_2_3</t>
  </si>
  <si>
    <t>BractBendingAngle_1_2_3_4</t>
  </si>
  <si>
    <t>BractRotationAngle_1_2</t>
  </si>
  <si>
    <t>BractLateralDeviationAngle_1_2</t>
  </si>
  <si>
    <t>SpikeletLocalisation_01_02_03</t>
  </si>
  <si>
    <t>SpikeletLocalisation_11_12_13</t>
  </si>
  <si>
    <t>SpikeletDistance_1_2_3_4</t>
  </si>
  <si>
    <t>SpikeletNumber_1_2</t>
  </si>
  <si>
    <t>SpikeletPhyllotaxy_1_2</t>
  </si>
  <si>
    <t>SpikeletDivergenceAngle_1_2_3_4</t>
  </si>
  <si>
    <t>SpikeletLength_1_2_3</t>
  </si>
  <si>
    <t>SpikeletDiameter_1_2_3_4</t>
  </si>
  <si>
    <t>SpikeletStiffnesse_1_2_4</t>
  </si>
  <si>
    <t>SpikeletZigZagAngle_1_2</t>
  </si>
  <si>
    <t>FemaleFlowerLocalisation_1_2</t>
  </si>
  <si>
    <t>FemaleFlowerGroupFrequency_1_2_3_4</t>
  </si>
  <si>
    <t>FemaleFlowerDistance_1_2_3_4</t>
  </si>
  <si>
    <t>FemaleFlowerPhyllotaxy_1_2</t>
  </si>
  <si>
    <t>FemaleFlowerInsertionAngle_1_2</t>
  </si>
  <si>
    <t>FemaleFlowerLength_1_2</t>
  </si>
  <si>
    <t>FemaleFlowerDiameter_1_2</t>
  </si>
  <si>
    <t>MaleFlowerLocalisation_1_2</t>
  </si>
  <si>
    <t>MaleFlowerGroupFrequency_1_2_3_4</t>
  </si>
  <si>
    <t>MaleFlowerDistanceEvol_1_2_3_4</t>
  </si>
  <si>
    <t>MaleFlowerPhyllotaxy_1_2</t>
  </si>
  <si>
    <t>MaleFlowerInsertionAngle_1_2</t>
  </si>
  <si>
    <t>MaleFlowerLength_1_2</t>
  </si>
  <si>
    <t>MaleFlowerDiameter_1_2</t>
  </si>
  <si>
    <t>MixedFlowerLocalisation_3_4</t>
  </si>
  <si>
    <t>MixedFlowerLocalisation_1_2</t>
  </si>
  <si>
    <t>MixedFlowerGroupFrequency_1_2_3_4</t>
  </si>
  <si>
    <t>MixedFlowerDistance_1_2_3_4</t>
  </si>
  <si>
    <t>MixedFlowerPhyllotaxy_1_2</t>
  </si>
  <si>
    <t>FruitLengthEvol_1</t>
  </si>
  <si>
    <t>FruitDiameterEvol_1</t>
  </si>
  <si>
    <t>Spikelet bending : evolution</t>
  </si>
  <si>
    <t>Spikelet length : evolution</t>
  </si>
  <si>
    <t>Spikelet divergence angle : evolution</t>
  </si>
  <si>
    <t>Spikelet axial insertion angle : evolution</t>
  </si>
  <si>
    <t>Spikelet radial divergence angle : final mean (variation of phyllotaxic angle, 50% +, 50% -)</t>
  </si>
  <si>
    <t>Spikelet radial Divergence angle : final standard deviation</t>
  </si>
  <si>
    <t>Spikelet axial  divergence angle : final mean (variation of insertion angle)</t>
  </si>
  <si>
    <t>Spikelet axial divergence angle : final standard deviation</t>
  </si>
  <si>
    <t>Pedoncule on Stalk Location : final mean length</t>
  </si>
  <si>
    <t>Pedoncule on Stalk Location : final standard deviation length</t>
  </si>
  <si>
    <t>Pedoncule on Stalk Location : evolution</t>
  </si>
  <si>
    <t>Spikelet on Stalk Location : final mean length</t>
  </si>
  <si>
    <t>Spikelet on Stalk Location : final standard deviation length</t>
  </si>
  <si>
    <t>Spikelet on Stalk Location : evolution</t>
  </si>
  <si>
    <t>Spikelet inter-pseudo-verticille distance : final mean</t>
  </si>
  <si>
    <t>Spikelet inter-pseudo-verticille distance : final standard deviation</t>
  </si>
  <si>
    <t>Spikelet intra-pseudo-verticille distance : final mean</t>
  </si>
  <si>
    <t>Spikelet intra-pseudo-verticille distance : final standard deviation</t>
  </si>
  <si>
    <t>Bract torsion angle : evolution</t>
  </si>
  <si>
    <t>Bract lateral deviation angle : evolution</t>
  </si>
  <si>
    <t>Bract length : evolution</t>
  </si>
  <si>
    <t>Bract axial insertion angle : evolution</t>
  </si>
  <si>
    <t>Stalk torsion angle : standard deviation on final (same control points)</t>
  </si>
  <si>
    <t>Stalk torsion angle : evolution</t>
  </si>
  <si>
    <t>Stalk lateral deviation angle : evolution</t>
  </si>
  <si>
    <t>Stalk axial insertion angle : final mean</t>
  </si>
  <si>
    <t>Stalk axial insertion angle : evolution</t>
  </si>
  <si>
    <t>Pinnae bending : evolution</t>
  </si>
  <si>
    <t>Pinnae length : position mean ratio</t>
  </si>
  <si>
    <t>Pinnae length : position standard deviation ratio</t>
  </si>
  <si>
    <t>Pinnae length : evolution</t>
  </si>
  <si>
    <t xml:space="preserve">Upper Pinnae axial insertion angle : final </t>
  </si>
  <si>
    <t>Upper Pinnae axial insertion angle : final standard deviation</t>
  </si>
  <si>
    <t>Middle Pinnae axial insertion angle : final mean</t>
  </si>
  <si>
    <t>Middle Pinnae axial insertion angle : final standard deviation</t>
  </si>
  <si>
    <t>Lower Pinnae axial insertion angle : final mean</t>
  </si>
  <si>
    <t>Lower Pinnae axial insertion angle : final standard deviation</t>
  </si>
  <si>
    <t>Pinnae axial insertion angle : final evolution</t>
  </si>
  <si>
    <t>Petiole on Frond Nervure Location : final standard deviation length</t>
  </si>
  <si>
    <t>Petiole on Frond Nervure Location : evolution</t>
  </si>
  <si>
    <t>Pinnae_1 Type on Frond Nervure Location : final mean length</t>
  </si>
  <si>
    <t>Pinnae_1 Type on Frond Nervure Location : final standard deviation length</t>
  </si>
  <si>
    <t>Pinnae_1 Type on Frond Nervure Location : evolution</t>
  </si>
  <si>
    <t>Pinnae_2 Type on Frond Nervure Location : final mean length</t>
  </si>
  <si>
    <t>Petiole on Frond Nervure Location : final mean length</t>
  </si>
  <si>
    <t>Pinnae_2 Type on Frond Nervure Location : final standard deviation length</t>
  </si>
  <si>
    <t>Pinnae_2 Type on Frond Nervure Location : evolution</t>
  </si>
  <si>
    <t>Pinnae_3 Type on Frond Nervure Location : final mean length</t>
  </si>
  <si>
    <t>Pinnae_3 Type on Frond Nervure Location : final standard deviation length</t>
  </si>
  <si>
    <t>Pinnae_3 Type on Frond Nervure Location : evolution</t>
  </si>
  <si>
    <t>Frond Nervure Torsion angle of Leaflets plane : evolution</t>
  </si>
  <si>
    <t>Frond Nervure lateral deviation angle : evolution</t>
  </si>
  <si>
    <t>Frond Nervure axial insertion angle evolution : evolution</t>
  </si>
  <si>
    <t>Stem Internode length : evolution</t>
  </si>
  <si>
    <t>Stem Internode diameter : evolution</t>
  </si>
  <si>
    <t>Version</t>
  </si>
  <si>
    <t>ParameterFileVersion</t>
  </si>
  <si>
    <t>Parameter File Version</t>
  </si>
  <si>
    <t>COLORS</t>
  </si>
  <si>
    <t>C</t>
  </si>
  <si>
    <t>[0, 255]</t>
  </si>
  <si>
    <t>COULEURS</t>
  </si>
  <si>
    <t>Frond_Nervure</t>
  </si>
  <si>
    <t>Stem</t>
  </si>
  <si>
    <t>R</t>
  </si>
  <si>
    <t>V</t>
  </si>
  <si>
    <t>B</t>
  </si>
  <si>
    <t>Inflo_Stalk</t>
  </si>
  <si>
    <t>Female Flower</t>
  </si>
  <si>
    <t>Male Flower</t>
  </si>
  <si>
    <t>Fruit</t>
  </si>
  <si>
    <t>FrondNervureColor</t>
  </si>
  <si>
    <t>Frond Color</t>
  </si>
  <si>
    <t>SpearColor</t>
  </si>
  <si>
    <t>Spear Color</t>
  </si>
  <si>
    <t>StemColor</t>
  </si>
  <si>
    <t>Stem Color</t>
  </si>
  <si>
    <t>StumpColor</t>
  </si>
  <si>
    <t>Stump Color</t>
  </si>
  <si>
    <t>Pinnae_1Color</t>
  </si>
  <si>
    <t>Pinnae_1 Color</t>
  </si>
  <si>
    <t>Pinnae_2Color</t>
  </si>
  <si>
    <t>Pinnae_2 Color</t>
  </si>
  <si>
    <t>Pinnae_3Color</t>
  </si>
  <si>
    <t>Pinnae_3 Color</t>
  </si>
  <si>
    <t>Inflo_StalkColor</t>
  </si>
  <si>
    <t>Inflo_Stalk Color</t>
  </si>
  <si>
    <t>Bract_Color</t>
  </si>
  <si>
    <t>SpikeletColor</t>
  </si>
  <si>
    <t>Spikelet Color</t>
  </si>
  <si>
    <t>FemaleFlowerColor</t>
  </si>
  <si>
    <t>Female Flower Color</t>
  </si>
  <si>
    <t>MaleFlowerColor</t>
  </si>
  <si>
    <t>Male Flower Color</t>
  </si>
  <si>
    <t>FruitColor</t>
  </si>
  <si>
    <t>Fruit Color</t>
  </si>
  <si>
    <t>FemaleFlowerLengthEvol_1</t>
  </si>
  <si>
    <t>FemaleFlowerDiameterEvol_1</t>
  </si>
  <si>
    <t>FEMALE FLOWER Then FRUIT SIZE (according to phenology)</t>
  </si>
  <si>
    <t>Female Flower &amp; Fruit length : final standard deviation</t>
  </si>
  <si>
    <t>Female Flower &amp; Fruit length : final mean</t>
  </si>
  <si>
    <t>Female Flower &amp; Fruit length : evolution</t>
  </si>
  <si>
    <t>Female Flower &amp; Fruit diameter : final mean</t>
  </si>
  <si>
    <t>Female Flower &amp; Fruit diameter : final standard deviation</t>
  </si>
  <si>
    <t>Female Flower &amp; Fruit diameter : evolution</t>
  </si>
  <si>
    <t>FEMALE FLOWER &amp; FRUIT</t>
  </si>
  <si>
    <t>Phyllo Number</t>
  </si>
  <si>
    <t>Frond-Nervure</t>
  </si>
  <si>
    <t>Petiole</t>
  </si>
  <si>
    <t>Pinnae1</t>
  </si>
  <si>
    <t>PInnae2</t>
  </si>
  <si>
    <t>Pinnae3</t>
  </si>
  <si>
    <t>Prolepsy</t>
  </si>
  <si>
    <t>Peduncle</t>
  </si>
  <si>
    <t>Rachis</t>
  </si>
  <si>
    <t>Sterile</t>
  </si>
  <si>
    <t>Fertile</t>
  </si>
  <si>
    <t>Palm-Tree</t>
  </si>
  <si>
    <t>Seedling</t>
  </si>
  <si>
    <t>Juvenile</t>
  </si>
  <si>
    <t>Young</t>
  </si>
  <si>
    <t>Yield begin</t>
  </si>
  <si>
    <t>Mature</t>
  </si>
  <si>
    <t>Old</t>
  </si>
  <si>
    <t>Senescent</t>
  </si>
  <si>
    <t>FronNervureWidth_1_2_3_Evol_1</t>
  </si>
  <si>
    <t>FronNervureHeight_1_2_3_Evol_1</t>
  </si>
  <si>
    <t>FROND &amp; STUMP ON STEM DEVELOPMENT, LOCATION &amp; INSERTION</t>
  </si>
  <si>
    <t>FROND &amp; STUMP</t>
  </si>
  <si>
    <t>FrondNervureWidth_4</t>
  </si>
  <si>
    <t>FrondNervureHeight_4</t>
  </si>
  <si>
    <t>Frond Nervure width : evolution</t>
  </si>
  <si>
    <t>Frond Nervure height : evolution</t>
  </si>
  <si>
    <t>FROND &amp; FROND-NERVURE &amp; STUMP</t>
  </si>
  <si>
    <t>This folder is to summarize your mean data about your reference palm-tree,  fronds and inflorescences</t>
  </si>
  <si>
    <t>Chamaerops humilis</t>
  </si>
  <si>
    <t>% Total Length</t>
  </si>
  <si>
    <t>Cumulé</t>
  </si>
  <si>
    <t>Female Phenology</t>
  </si>
  <si>
    <t>Duration in Phyllochrones</t>
  </si>
  <si>
    <t>Inflorescence Stages</t>
  </si>
  <si>
    <t>Male Phenology</t>
  </si>
  <si>
    <t>Nothing</t>
  </si>
  <si>
    <t>% total Length</t>
  </si>
  <si>
    <t>FEMALE</t>
  </si>
  <si>
    <t>MALE</t>
  </si>
  <si>
    <t>v2015a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</si>
</sst>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
    <numFmt numFmtId="166" formatCode="00000"/>
    <numFmt numFmtId="167" formatCode="0.00000"/>
  </numFmts>
  <fonts count="76" x14ac:knownFonts="1">
    <font>
      <sz val="10"/>
      <name val="Arial"/>
      <family val="2"/>
    </font>
    <font>
      <sz val="10"/>
      <name val="Arial"/>
      <family val="2"/>
    </font>
    <font>
      <sz val="10"/>
      <name val="Calibri"/>
      <family val="2"/>
    </font>
    <font>
      <b/>
      <sz val="10"/>
      <color indexed="9"/>
      <name val="Calibri"/>
      <family val="2"/>
    </font>
    <font>
      <b/>
      <sz val="10"/>
      <color indexed="18"/>
      <name val="Calibri"/>
      <family val="2"/>
    </font>
    <font>
      <b/>
      <i/>
      <sz val="20"/>
      <color indexed="13"/>
      <name val="Calibri"/>
      <family val="2"/>
    </font>
    <font>
      <b/>
      <sz val="10"/>
      <color indexed="8"/>
      <name val="Calibri"/>
      <family val="2"/>
    </font>
    <font>
      <sz val="10"/>
      <color theme="1"/>
      <name val="Calibri"/>
      <family val="2"/>
    </font>
    <font>
      <b/>
      <sz val="10"/>
      <color theme="0"/>
      <name val="Calibri"/>
      <family val="2"/>
    </font>
    <font>
      <sz val="10"/>
      <color theme="0"/>
      <name val="Calibri"/>
      <family val="2"/>
    </font>
    <font>
      <b/>
      <sz val="10"/>
      <color rgb="FFFF0000"/>
      <name val="Calibri"/>
      <family val="2"/>
    </font>
    <font>
      <b/>
      <sz val="10"/>
      <color theme="1"/>
      <name val="Calibri"/>
      <family val="2"/>
    </font>
    <font>
      <b/>
      <sz val="10"/>
      <color indexed="10"/>
      <name val="Calibri"/>
      <family val="2"/>
    </font>
    <font>
      <sz val="10"/>
      <color rgb="FFFF0000"/>
      <name val="Calibri"/>
      <family val="2"/>
    </font>
    <font>
      <b/>
      <i/>
      <sz val="10"/>
      <color indexed="9"/>
      <name val="Calibri"/>
      <family val="2"/>
    </font>
    <font>
      <b/>
      <i/>
      <sz val="10"/>
      <color indexed="13"/>
      <name val="Calibri"/>
      <family val="2"/>
    </font>
    <font>
      <b/>
      <sz val="10"/>
      <name val="Calibri"/>
      <family val="2"/>
      <scheme val="minor"/>
    </font>
    <font>
      <b/>
      <sz val="12"/>
      <color rgb="FFFFFF00"/>
      <name val="Calibri"/>
      <family val="2"/>
      <scheme val="minor"/>
    </font>
    <font>
      <b/>
      <sz val="12"/>
      <name val="Calibri"/>
      <family val="2"/>
      <scheme val="minor"/>
    </font>
    <font>
      <b/>
      <sz val="12"/>
      <color theme="0"/>
      <name val="Calibri"/>
      <family val="2"/>
      <scheme val="minor"/>
    </font>
    <font>
      <b/>
      <i/>
      <sz val="12"/>
      <color rgb="FFFF0000"/>
      <name val="Calibri"/>
      <family val="2"/>
      <scheme val="minor"/>
    </font>
    <font>
      <b/>
      <i/>
      <sz val="12"/>
      <name val="Calibri"/>
      <family val="2"/>
      <scheme val="minor"/>
    </font>
    <font>
      <b/>
      <sz val="10"/>
      <color rgb="FFFFFF00"/>
      <name val="Calibri"/>
      <family val="2"/>
    </font>
    <font>
      <b/>
      <i/>
      <sz val="10"/>
      <color rgb="FFFFFF00"/>
      <name val="Calibri"/>
      <family val="2"/>
    </font>
    <font>
      <i/>
      <sz val="10"/>
      <color theme="0"/>
      <name val="Calibri"/>
      <family val="2"/>
    </font>
    <font>
      <i/>
      <sz val="10"/>
      <color indexed="9"/>
      <name val="Calibri"/>
      <family val="2"/>
    </font>
    <font>
      <i/>
      <sz val="10"/>
      <name val="Calibri"/>
      <family val="2"/>
    </font>
    <font>
      <i/>
      <sz val="10"/>
      <name val="Arial"/>
      <family val="2"/>
    </font>
    <font>
      <b/>
      <i/>
      <sz val="10"/>
      <color rgb="FFFF0000"/>
      <name val="Calibri"/>
      <family val="2"/>
    </font>
    <font>
      <i/>
      <sz val="10"/>
      <name val="Calibri"/>
      <family val="2"/>
      <scheme val="minor"/>
    </font>
    <font>
      <u/>
      <sz val="10"/>
      <color theme="10"/>
      <name val="Arial"/>
      <family val="2"/>
    </font>
    <font>
      <u/>
      <sz val="10"/>
      <color rgb="FFFFFF00"/>
      <name val="Arial"/>
      <family val="2"/>
    </font>
    <font>
      <b/>
      <sz val="14"/>
      <color indexed="13"/>
      <name val="Calibri"/>
      <family val="2"/>
    </font>
    <font>
      <b/>
      <i/>
      <sz val="14"/>
      <color indexed="13"/>
      <name val="Calibri"/>
      <family val="2"/>
    </font>
    <font>
      <sz val="14"/>
      <name val="Calibri"/>
      <family val="2"/>
    </font>
    <font>
      <sz val="14"/>
      <name val="Arial"/>
      <family val="2"/>
    </font>
    <font>
      <b/>
      <sz val="16"/>
      <color rgb="FFFFFF00"/>
      <name val="Calibri"/>
      <family val="2"/>
      <scheme val="minor"/>
    </font>
    <font>
      <b/>
      <i/>
      <sz val="12"/>
      <color theme="0"/>
      <name val="Calibri"/>
      <family val="2"/>
      <scheme val="minor"/>
    </font>
    <font>
      <b/>
      <i/>
      <sz val="10"/>
      <color theme="0"/>
      <name val="Calibri"/>
      <family val="2"/>
      <scheme val="minor"/>
    </font>
    <font>
      <b/>
      <i/>
      <sz val="14"/>
      <color rgb="FFFFFF00"/>
      <name val="Calibri"/>
      <family val="2"/>
      <scheme val="minor"/>
    </font>
    <font>
      <u/>
      <sz val="10"/>
      <color rgb="FFFFFF00"/>
      <name val="Calibri"/>
      <family val="2"/>
      <scheme val="minor"/>
    </font>
    <font>
      <i/>
      <sz val="10"/>
      <color theme="0"/>
      <name val="Calibri"/>
      <family val="2"/>
      <scheme val="minor"/>
    </font>
    <font>
      <b/>
      <sz val="12"/>
      <color rgb="FFFF0000"/>
      <name val="Calibri"/>
      <family val="2"/>
      <scheme val="minor"/>
    </font>
    <font>
      <b/>
      <i/>
      <sz val="20"/>
      <name val="Calibri"/>
      <family val="2"/>
      <scheme val="minor"/>
    </font>
    <font>
      <b/>
      <i/>
      <sz val="12"/>
      <color theme="3" tint="-0.499984740745262"/>
      <name val="Calibri"/>
      <family val="2"/>
      <scheme val="minor"/>
    </font>
    <font>
      <b/>
      <i/>
      <sz val="12"/>
      <color rgb="FFFFFF00"/>
      <name val="Calibri"/>
      <family val="2"/>
      <scheme val="minor"/>
    </font>
    <font>
      <i/>
      <sz val="10"/>
      <color rgb="FFFF0000"/>
      <name val="Calibri"/>
      <family val="2"/>
      <scheme val="minor"/>
    </font>
    <font>
      <b/>
      <i/>
      <sz val="36"/>
      <color indexed="13"/>
      <name val="Calibri"/>
      <family val="2"/>
      <scheme val="minor"/>
    </font>
    <font>
      <b/>
      <i/>
      <sz val="36"/>
      <color theme="6" tint="-0.249977111117893"/>
      <name val="Calibri"/>
      <family val="2"/>
      <scheme val="minor"/>
    </font>
    <font>
      <b/>
      <i/>
      <sz val="36"/>
      <color rgb="FFFF0000"/>
      <name val="Calibri"/>
      <family val="2"/>
      <scheme val="minor"/>
    </font>
    <font>
      <sz val="10"/>
      <color rgb="FFFF0000"/>
      <name val="Arial"/>
      <family val="2"/>
    </font>
    <font>
      <i/>
      <sz val="8"/>
      <color rgb="FFFF0000"/>
      <name val="Calibri"/>
      <family val="2"/>
      <scheme val="minor"/>
    </font>
    <font>
      <sz val="9"/>
      <color indexed="81"/>
      <name val="Tahoma"/>
      <family val="2"/>
    </font>
    <font>
      <b/>
      <sz val="9"/>
      <color indexed="81"/>
      <name val="Tahoma"/>
      <family val="2"/>
    </font>
    <font>
      <b/>
      <i/>
      <sz val="10"/>
      <color rgb="FFFF0000"/>
      <name val="Arial"/>
      <family val="2"/>
    </font>
    <font>
      <sz val="10"/>
      <color indexed="18"/>
      <name val="Calibri"/>
      <family val="2"/>
    </font>
    <font>
      <sz val="10"/>
      <color indexed="9"/>
      <name val="Calibri"/>
      <family val="2"/>
    </font>
    <font>
      <b/>
      <i/>
      <sz val="10"/>
      <color theme="0"/>
      <name val="Calibri"/>
      <family val="2"/>
    </font>
    <font>
      <i/>
      <sz val="8"/>
      <color theme="0" tint="-0.499984740745262"/>
      <name val="Calibri"/>
      <family val="2"/>
      <scheme val="minor"/>
    </font>
    <font>
      <i/>
      <sz val="10"/>
      <color theme="0" tint="-0.499984740745262"/>
      <name val="Calibri"/>
      <family val="2"/>
      <scheme val="minor"/>
    </font>
    <font>
      <b/>
      <sz val="12"/>
      <color theme="0" tint="-0.499984740745262"/>
      <name val="Calibri"/>
      <family val="2"/>
      <scheme val="minor"/>
    </font>
    <font>
      <b/>
      <i/>
      <sz val="12"/>
      <color theme="0" tint="-0.499984740745262"/>
      <name val="Calibri"/>
      <family val="2"/>
      <scheme val="minor"/>
    </font>
    <font>
      <sz val="10"/>
      <color theme="0" tint="-0.499984740745262"/>
      <name val="Arial"/>
      <family val="2"/>
    </font>
    <font>
      <sz val="8"/>
      <color theme="0" tint="-0.499984740745262"/>
      <name val="Calibri"/>
      <family val="2"/>
      <scheme val="minor"/>
    </font>
    <font>
      <sz val="12"/>
      <color theme="0" tint="-0.499984740745262"/>
      <name val="Calibri"/>
      <family val="2"/>
      <scheme val="minor"/>
    </font>
    <font>
      <b/>
      <sz val="10"/>
      <color rgb="FFFFFF00"/>
      <name val="Calibri"/>
      <family val="2"/>
      <scheme val="minor"/>
    </font>
    <font>
      <b/>
      <i/>
      <sz val="10"/>
      <color rgb="FFFF0000"/>
      <name val="Calibri"/>
      <family val="2"/>
      <scheme val="minor"/>
    </font>
    <font>
      <b/>
      <sz val="12"/>
      <color theme="2" tint="-0.499984740745262"/>
      <name val="Calibri"/>
      <family val="2"/>
      <scheme val="minor"/>
    </font>
    <font>
      <b/>
      <sz val="12"/>
      <color rgb="FF1AE64B"/>
      <name val="Calibri"/>
      <family val="2"/>
      <scheme val="minor"/>
    </font>
    <font>
      <b/>
      <i/>
      <sz val="14"/>
      <color theme="0"/>
      <name val="Calibri"/>
      <family val="2"/>
    </font>
    <font>
      <b/>
      <sz val="16"/>
      <color rgb="FFFF0000"/>
      <name val="Calibri"/>
      <family val="2"/>
      <scheme val="minor"/>
    </font>
    <font>
      <b/>
      <sz val="16"/>
      <name val="Calibri"/>
      <family val="2"/>
      <scheme val="minor"/>
    </font>
    <font>
      <b/>
      <i/>
      <sz val="20"/>
      <color rgb="FFFFFF00"/>
      <name val="Calibri"/>
      <family val="2"/>
      <scheme val="minor"/>
    </font>
    <font>
      <b/>
      <sz val="16"/>
      <color theme="0"/>
      <name val="Calibri"/>
      <family val="2"/>
      <scheme val="minor"/>
    </font>
    <font>
      <b/>
      <sz val="12"/>
      <color theme="6" tint="-0.249977111117893"/>
      <name val="Calibri"/>
      <family val="2"/>
      <scheme val="minor"/>
    </font>
    <font>
      <b/>
      <sz val="12"/>
      <color theme="0" tint="-0.14999847407452621"/>
      <name val="Calibri"/>
      <family val="2"/>
      <scheme val="minor"/>
    </font>
  </fonts>
  <fills count="35">
    <fill>
      <patternFill patternType="none"/>
    </fill>
    <fill>
      <patternFill patternType="gray125"/>
    </fill>
    <fill>
      <patternFill patternType="solid">
        <fgColor indexed="8"/>
        <bgColor indexed="64"/>
      </patternFill>
    </fill>
    <fill>
      <patternFill patternType="solid">
        <fgColor indexed="62"/>
        <bgColor indexed="64"/>
      </patternFill>
    </fill>
    <fill>
      <patternFill patternType="solid">
        <fgColor theme="1"/>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rgb="FFFFFF00"/>
        <bgColor indexed="21"/>
      </patternFill>
    </fill>
    <fill>
      <patternFill patternType="solid">
        <fgColor theme="9"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theme="8" tint="0.59999389629810485"/>
        <bgColor indexed="64"/>
      </patternFill>
    </fill>
    <fill>
      <patternFill patternType="solid">
        <fgColor theme="1"/>
        <bgColor indexed="21"/>
      </patternFill>
    </fill>
    <fill>
      <patternFill patternType="solid">
        <fgColor theme="1"/>
        <bgColor indexed="60"/>
      </patternFill>
    </fill>
    <fill>
      <patternFill patternType="solid">
        <fgColor theme="6" tint="-0.249977111117893"/>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00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rgb="FF008000"/>
        <bgColor indexed="64"/>
      </patternFill>
    </fill>
    <fill>
      <patternFill patternType="solid">
        <fgColor rgb="FF1CE41C"/>
        <bgColor indexed="64"/>
      </patternFill>
    </fill>
    <fill>
      <patternFill patternType="solid">
        <fgColor rgb="FF996633"/>
        <bgColor indexed="64"/>
      </patternFill>
    </fill>
    <fill>
      <patternFill patternType="solid">
        <fgColor rgb="FFFFFF66"/>
        <bgColor indexed="64"/>
      </patternFill>
    </fill>
    <fill>
      <patternFill patternType="solid">
        <fgColor rgb="FF73694F"/>
        <bgColor indexed="64"/>
      </patternFill>
    </fill>
    <fill>
      <patternFill patternType="solid">
        <fgColor rgb="FFDF2803"/>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rgb="FF1B6B1B"/>
        <bgColor indexed="64"/>
      </patternFill>
    </fill>
    <fill>
      <patternFill patternType="solid">
        <fgColor theme="0" tint="-0.1499984740745262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4">
    <xf numFmtId="0" fontId="0" fillId="0" borderId="0"/>
    <xf numFmtId="0" fontId="1" fillId="0" borderId="0"/>
    <xf numFmtId="9"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427">
    <xf numFmtId="0" fontId="0" fillId="0" borderId="0" xfId="0"/>
    <xf numFmtId="0" fontId="2" fillId="0" borderId="0" xfId="1" applyFont="1" applyBorder="1" applyAlignment="1">
      <alignment horizontal="left" vertical="center" wrapText="1"/>
    </xf>
    <xf numFmtId="0" fontId="2" fillId="0" borderId="0" xfId="1" quotePrefix="1" applyFont="1" applyFill="1" applyBorder="1" applyAlignment="1">
      <alignment horizontal="left" vertical="center" wrapText="1"/>
    </xf>
    <xf numFmtId="0" fontId="2" fillId="0" borderId="0" xfId="1" applyFont="1" applyFill="1" applyBorder="1" applyAlignment="1">
      <alignment vertical="center" wrapText="1"/>
    </xf>
    <xf numFmtId="0" fontId="2" fillId="0" borderId="0" xfId="1" applyFont="1" applyBorder="1" applyAlignment="1">
      <alignment horizontal="center" vertical="center" wrapText="1"/>
    </xf>
    <xf numFmtId="0" fontId="2" fillId="0" borderId="0" xfId="1" applyFont="1" applyBorder="1" applyAlignment="1">
      <alignment horizontal="left" vertical="center"/>
    </xf>
    <xf numFmtId="0" fontId="8" fillId="4" borderId="0" xfId="1" applyFont="1" applyFill="1" applyBorder="1" applyAlignment="1">
      <alignment horizontal="center" vertical="center" wrapText="1"/>
    </xf>
    <xf numFmtId="0" fontId="10" fillId="7" borderId="0" xfId="1" quotePrefix="1" applyFont="1" applyFill="1" applyBorder="1" applyAlignment="1">
      <alignment horizontal="center" vertical="center" wrapText="1"/>
    </xf>
    <xf numFmtId="0" fontId="11" fillId="5" borderId="1" xfId="1" applyFont="1" applyFill="1" applyBorder="1" applyAlignment="1">
      <alignment horizontal="center" vertical="center" wrapText="1"/>
    </xf>
    <xf numFmtId="0" fontId="2" fillId="0" borderId="0" xfId="1" applyFont="1" applyFill="1" applyBorder="1" applyAlignment="1">
      <alignment horizontal="left" vertical="center" wrapText="1"/>
    </xf>
    <xf numFmtId="0" fontId="2" fillId="0" borderId="0" xfId="1" applyFont="1" applyFill="1" applyBorder="1" applyAlignment="1">
      <alignment horizontal="left" vertical="center"/>
    </xf>
    <xf numFmtId="0" fontId="2" fillId="0" borderId="0" xfId="1" quotePrefix="1" applyFont="1" applyFill="1" applyBorder="1" applyAlignment="1">
      <alignment horizontal="left" vertical="center"/>
    </xf>
    <xf numFmtId="0" fontId="2" fillId="0" borderId="0" xfId="0" quotePrefix="1" applyFont="1" applyFill="1" applyAlignment="1">
      <alignment horizontal="left" vertical="center"/>
    </xf>
    <xf numFmtId="0" fontId="12" fillId="12" borderId="0" xfId="1" quotePrefix="1" applyFont="1" applyFill="1" applyBorder="1" applyAlignment="1">
      <alignment horizontal="center" vertical="center" wrapText="1"/>
    </xf>
    <xf numFmtId="0" fontId="6" fillId="13" borderId="1" xfId="1" applyFont="1" applyFill="1" applyBorder="1" applyAlignment="1">
      <alignment horizontal="center" vertical="center" wrapText="1"/>
    </xf>
    <xf numFmtId="0" fontId="3" fillId="14" borderId="0" xfId="1" quotePrefix="1" applyFont="1" applyFill="1" applyBorder="1" applyAlignment="1">
      <alignment horizontal="center" vertical="center" wrapText="1"/>
    </xf>
    <xf numFmtId="2" fontId="2" fillId="0" borderId="0" xfId="2" applyNumberFormat="1" applyFont="1" applyAlignment="1">
      <alignment horizontal="center" vertical="center"/>
    </xf>
    <xf numFmtId="0" fontId="2" fillId="0" borderId="0" xfId="0" applyFont="1"/>
    <xf numFmtId="2" fontId="3" fillId="14" borderId="0" xfId="1" quotePrefix="1" applyNumberFormat="1" applyFont="1" applyFill="1" applyBorder="1" applyAlignment="1">
      <alignment horizontal="center" vertical="center" wrapText="1"/>
    </xf>
    <xf numFmtId="0" fontId="3" fillId="16" borderId="0" xfId="0" applyFont="1" applyFill="1" applyAlignment="1">
      <alignment horizontal="center" vertical="center" wrapText="1"/>
    </xf>
    <xf numFmtId="0" fontId="4" fillId="4" borderId="0" xfId="1" applyFont="1" applyFill="1" applyBorder="1" applyAlignment="1">
      <alignment horizontal="center" vertical="center" wrapText="1"/>
    </xf>
    <xf numFmtId="2" fontId="6" fillId="19" borderId="0" xfId="1" applyNumberFormat="1" applyFont="1" applyFill="1" applyBorder="1" applyAlignment="1">
      <alignment horizontal="right" vertical="center" wrapText="1" indent="1"/>
    </xf>
    <xf numFmtId="2" fontId="2" fillId="0" borderId="0" xfId="2" applyNumberFormat="1" applyFont="1" applyAlignment="1">
      <alignment horizontal="right" vertical="center" indent="1"/>
    </xf>
    <xf numFmtId="0" fontId="2" fillId="0" borderId="0" xfId="0" applyFont="1" applyAlignment="1">
      <alignment horizontal="right" vertical="center" indent="1"/>
    </xf>
    <xf numFmtId="0" fontId="10" fillId="7" borderId="0" xfId="1" quotePrefix="1" applyFont="1" applyFill="1" applyBorder="1" applyAlignment="1">
      <alignment horizontal="right" vertical="center" wrapText="1" indent="1"/>
    </xf>
    <xf numFmtId="0" fontId="8" fillId="9" borderId="0" xfId="1" quotePrefix="1" applyFont="1" applyFill="1" applyBorder="1" applyAlignment="1">
      <alignment horizontal="right" vertical="center" wrapText="1" indent="1"/>
    </xf>
    <xf numFmtId="1" fontId="6" fillId="19" borderId="0" xfId="1" applyNumberFormat="1" applyFont="1" applyFill="1" applyBorder="1" applyAlignment="1">
      <alignment horizontal="right" vertical="center" wrapText="1" indent="1"/>
    </xf>
    <xf numFmtId="164" fontId="6" fillId="19" borderId="0" xfId="1" applyNumberFormat="1" applyFont="1" applyFill="1" applyBorder="1" applyAlignment="1">
      <alignment horizontal="right" vertical="center" wrapText="1" indent="1"/>
    </xf>
    <xf numFmtId="2" fontId="6" fillId="19" borderId="0" xfId="0" applyNumberFormat="1" applyFont="1" applyFill="1" applyAlignment="1">
      <alignment horizontal="right" vertical="center" wrapText="1" indent="1"/>
    </xf>
    <xf numFmtId="0" fontId="7" fillId="0" borderId="0" xfId="1" quotePrefix="1" applyFont="1" applyFill="1" applyBorder="1" applyAlignment="1">
      <alignment horizontal="left" vertical="center" wrapText="1"/>
    </xf>
    <xf numFmtId="0" fontId="7" fillId="0" borderId="0" xfId="1" quotePrefix="1" applyFont="1" applyFill="1" applyBorder="1" applyAlignment="1">
      <alignment horizontal="left" vertical="center"/>
    </xf>
    <xf numFmtId="2" fontId="10" fillId="19" borderId="0" xfId="1" applyNumberFormat="1" applyFont="1" applyFill="1" applyBorder="1" applyAlignment="1">
      <alignment horizontal="right" vertical="center" wrapText="1" indent="1"/>
    </xf>
    <xf numFmtId="1" fontId="10" fillId="19" borderId="0" xfId="1" applyNumberFormat="1" applyFont="1" applyFill="1" applyBorder="1" applyAlignment="1">
      <alignment horizontal="right" vertical="center" wrapText="1" indent="1"/>
    </xf>
    <xf numFmtId="0" fontId="8" fillId="18" borderId="0" xfId="1" applyFont="1" applyFill="1" applyBorder="1" applyAlignment="1">
      <alignment horizontal="center" vertical="center" wrapText="1"/>
    </xf>
    <xf numFmtId="0" fontId="8" fillId="18" borderId="0" xfId="1" applyFont="1" applyFill="1" applyBorder="1" applyAlignment="1">
      <alignment horizontal="right" vertical="center" wrapText="1" indent="1"/>
    </xf>
    <xf numFmtId="2" fontId="8" fillId="18" borderId="0" xfId="1" applyNumberFormat="1" applyFont="1" applyFill="1" applyBorder="1" applyAlignment="1">
      <alignment horizontal="center" vertical="center" wrapText="1"/>
    </xf>
    <xf numFmtId="0" fontId="15" fillId="17" borderId="0" xfId="0" applyFont="1" applyFill="1" applyBorder="1" applyAlignment="1">
      <alignment horizontal="left" vertical="center"/>
    </xf>
    <xf numFmtId="0" fontId="15" fillId="17" borderId="0" xfId="0" quotePrefix="1" applyFont="1" applyFill="1" applyBorder="1" applyAlignment="1">
      <alignment horizontal="left" vertical="center"/>
    </xf>
    <xf numFmtId="0" fontId="0" fillId="0" borderId="0" xfId="0" applyFont="1"/>
    <xf numFmtId="0" fontId="22" fillId="4" borderId="0" xfId="0" applyFont="1" applyFill="1" applyAlignment="1">
      <alignment horizontal="left" vertical="center"/>
    </xf>
    <xf numFmtId="0" fontId="2" fillId="0" borderId="0" xfId="1" quotePrefix="1" applyFont="1" applyFill="1" applyBorder="1" applyAlignment="1">
      <alignment horizontal="center" vertical="center" wrapText="1"/>
    </xf>
    <xf numFmtId="0" fontId="2" fillId="0" borderId="0" xfId="1" applyFont="1" applyFill="1" applyBorder="1" applyAlignment="1">
      <alignment horizontal="center" vertical="center" wrapText="1"/>
    </xf>
    <xf numFmtId="0" fontId="0" fillId="0" borderId="0" xfId="0" applyFont="1" applyAlignment="1">
      <alignment horizontal="right" vertical="center" indent="1"/>
    </xf>
    <xf numFmtId="0" fontId="15" fillId="2" borderId="0" xfId="0" applyFont="1" applyFill="1" applyAlignment="1">
      <alignment horizontal="center" vertical="center" wrapText="1"/>
    </xf>
    <xf numFmtId="0" fontId="23" fillId="4" borderId="0" xfId="0" applyFont="1" applyFill="1" applyAlignment="1">
      <alignment horizontal="left" vertical="center" wrapText="1"/>
    </xf>
    <xf numFmtId="0" fontId="23" fillId="4" borderId="0" xfId="0" applyFont="1" applyFill="1" applyAlignment="1">
      <alignment horizontal="center" vertical="center" wrapText="1"/>
    </xf>
    <xf numFmtId="0" fontId="24" fillId="6" borderId="0" xfId="0" quotePrefix="1" applyFont="1" applyFill="1" applyAlignment="1">
      <alignment horizontal="center" vertical="center" wrapText="1"/>
    </xf>
    <xf numFmtId="0" fontId="15" fillId="2" borderId="0" xfId="0" quotePrefix="1" applyFont="1" applyFill="1" applyAlignment="1">
      <alignment horizontal="right" vertical="center" wrapText="1" indent="1"/>
    </xf>
    <xf numFmtId="2" fontId="15" fillId="2" borderId="0" xfId="2" quotePrefix="1" applyNumberFormat="1" applyFont="1" applyFill="1" applyAlignment="1">
      <alignment horizontal="right" vertical="center" wrapText="1" indent="1"/>
    </xf>
    <xf numFmtId="0" fontId="26" fillId="0" borderId="0" xfId="1" applyFont="1" applyFill="1" applyBorder="1" applyAlignment="1">
      <alignment vertical="center" wrapText="1"/>
    </xf>
    <xf numFmtId="0" fontId="27" fillId="0" borderId="0" xfId="0" applyFont="1"/>
    <xf numFmtId="2" fontId="28" fillId="19" borderId="0" xfId="2" quotePrefix="1" applyNumberFormat="1" applyFont="1" applyFill="1" applyAlignment="1">
      <alignment horizontal="right" vertical="center" wrapText="1" indent="1"/>
    </xf>
    <xf numFmtId="0" fontId="14" fillId="16" borderId="0" xfId="0" quotePrefix="1" applyFont="1" applyFill="1" applyAlignment="1">
      <alignment horizontal="right" vertical="center" wrapText="1" indent="1"/>
    </xf>
    <xf numFmtId="0" fontId="15" fillId="17" borderId="0" xfId="0" quotePrefix="1" applyFont="1" applyFill="1" applyBorder="1" applyAlignment="1">
      <alignment horizontal="right" vertical="center" indent="1"/>
    </xf>
    <xf numFmtId="1" fontId="3" fillId="2" borderId="0" xfId="1" applyNumberFormat="1" applyFont="1" applyFill="1" applyBorder="1" applyAlignment="1">
      <alignment horizontal="right" vertical="center" wrapText="1" indent="1"/>
    </xf>
    <xf numFmtId="2" fontId="2" fillId="4" borderId="0" xfId="2" applyNumberFormat="1" applyFont="1" applyFill="1" applyAlignment="1">
      <alignment horizontal="right" vertical="center" indent="1"/>
    </xf>
    <xf numFmtId="0" fontId="12" fillId="12" borderId="0" xfId="1" quotePrefix="1" applyFont="1" applyFill="1" applyBorder="1" applyAlignment="1">
      <alignment horizontal="right" vertical="center" wrapText="1" indent="1"/>
    </xf>
    <xf numFmtId="2" fontId="8" fillId="18" borderId="0" xfId="1" applyNumberFormat="1" applyFont="1" applyFill="1" applyBorder="1" applyAlignment="1">
      <alignment horizontal="right" vertical="center" wrapText="1" indent="1"/>
    </xf>
    <xf numFmtId="2" fontId="3" fillId="14" borderId="0" xfId="1" quotePrefix="1" applyNumberFormat="1" applyFont="1" applyFill="1" applyBorder="1" applyAlignment="1">
      <alignment horizontal="right" vertical="center" wrapText="1" indent="1"/>
    </xf>
    <xf numFmtId="165" fontId="3" fillId="14" borderId="0" xfId="1" quotePrefix="1" applyNumberFormat="1" applyFont="1" applyFill="1" applyBorder="1" applyAlignment="1">
      <alignment horizontal="right" vertical="center" wrapText="1" indent="1"/>
    </xf>
    <xf numFmtId="0" fontId="5" fillId="17" borderId="0" xfId="0" quotePrefix="1" applyFont="1" applyFill="1" applyBorder="1" applyAlignment="1">
      <alignment horizontal="left" vertical="center"/>
    </xf>
    <xf numFmtId="0" fontId="33" fillId="17" borderId="0" xfId="0" applyFont="1" applyFill="1" applyBorder="1" applyAlignment="1">
      <alignment horizontal="left" vertical="center"/>
    </xf>
    <xf numFmtId="0" fontId="33" fillId="17" borderId="0" xfId="0" quotePrefix="1" applyFont="1" applyFill="1" applyBorder="1" applyAlignment="1">
      <alignment horizontal="left" vertical="center"/>
    </xf>
    <xf numFmtId="0" fontId="33" fillId="17" borderId="0" xfId="0" quotePrefix="1" applyFont="1" applyFill="1" applyBorder="1" applyAlignment="1">
      <alignment horizontal="right" vertical="center" indent="1"/>
    </xf>
    <xf numFmtId="2" fontId="34" fillId="0" borderId="0" xfId="2" applyNumberFormat="1" applyFont="1" applyAlignment="1">
      <alignment horizontal="center" vertical="center"/>
    </xf>
    <xf numFmtId="0" fontId="35" fillId="0" borderId="0" xfId="0" applyFont="1"/>
    <xf numFmtId="164" fontId="25" fillId="3" borderId="0" xfId="0" quotePrefix="1" applyNumberFormat="1" applyFont="1" applyFill="1" applyAlignment="1">
      <alignment horizontal="right" vertical="center" wrapText="1" indent="1"/>
    </xf>
    <xf numFmtId="164" fontId="33" fillId="17" borderId="0" xfId="0" quotePrefix="1" applyNumberFormat="1" applyFont="1" applyFill="1" applyBorder="1" applyAlignment="1">
      <alignment horizontal="right" vertical="center" indent="1"/>
    </xf>
    <xf numFmtId="164" fontId="15" fillId="17" borderId="0" xfId="0" quotePrefix="1" applyNumberFormat="1" applyFont="1" applyFill="1" applyBorder="1" applyAlignment="1">
      <alignment horizontal="right" vertical="center" indent="1"/>
    </xf>
    <xf numFmtId="0" fontId="8" fillId="6" borderId="0" xfId="0" quotePrefix="1" applyFont="1" applyFill="1" applyAlignment="1">
      <alignment horizontal="center" vertical="center" wrapText="1"/>
    </xf>
    <xf numFmtId="0" fontId="18" fillId="4" borderId="0" xfId="0" applyFont="1" applyFill="1" applyBorder="1" applyAlignment="1">
      <alignment horizontal="center"/>
    </xf>
    <xf numFmtId="0" fontId="18" fillId="0" borderId="0" xfId="0" applyFont="1" applyBorder="1" applyAlignment="1">
      <alignment horizontal="center"/>
    </xf>
    <xf numFmtId="164" fontId="25" fillId="3" borderId="0" xfId="0" applyNumberFormat="1" applyFont="1" applyFill="1" applyAlignment="1">
      <alignment horizontal="right" vertical="center" wrapText="1" indent="1"/>
    </xf>
    <xf numFmtId="164" fontId="26" fillId="0" borderId="0" xfId="1" applyNumberFormat="1" applyFont="1" applyBorder="1" applyAlignment="1">
      <alignment horizontal="right" vertical="center" wrapText="1" indent="1"/>
    </xf>
    <xf numFmtId="164" fontId="27" fillId="0" borderId="0" xfId="0" applyNumberFormat="1" applyFont="1" applyAlignment="1">
      <alignment horizontal="right" indent="1"/>
    </xf>
    <xf numFmtId="0" fontId="38" fillId="4" borderId="0" xfId="0" applyFont="1" applyFill="1" applyBorder="1" applyAlignment="1">
      <alignment horizontal="center"/>
    </xf>
    <xf numFmtId="0" fontId="8" fillId="6" borderId="0" xfId="1" applyFont="1" applyFill="1" applyBorder="1" applyAlignment="1">
      <alignment horizontal="right" vertical="center" wrapText="1" indent="1"/>
    </xf>
    <xf numFmtId="0" fontId="9" fillId="6" borderId="0" xfId="1" quotePrefix="1" applyFont="1" applyFill="1" applyBorder="1" applyAlignment="1">
      <alignment horizontal="right" vertical="center" indent="1"/>
    </xf>
    <xf numFmtId="2" fontId="9" fillId="6" borderId="0" xfId="2" applyNumberFormat="1" applyFont="1" applyFill="1" applyAlignment="1">
      <alignment horizontal="right" vertical="center" indent="1"/>
    </xf>
    <xf numFmtId="0" fontId="7" fillId="0" borderId="0" xfId="1" quotePrefix="1" applyFont="1" applyFill="1" applyBorder="1" applyAlignment="1">
      <alignment horizontal="center" vertical="center" wrapText="1"/>
    </xf>
    <xf numFmtId="0" fontId="7" fillId="0" borderId="0" xfId="1" applyFont="1" applyFill="1" applyBorder="1" applyAlignment="1">
      <alignment horizontal="left" vertical="center" wrapText="1"/>
    </xf>
    <xf numFmtId="0" fontId="21" fillId="4" borderId="0" xfId="0" applyFont="1" applyFill="1" applyBorder="1" applyAlignment="1">
      <alignment horizontal="center" vertical="center"/>
    </xf>
    <xf numFmtId="0" fontId="37" fillId="4" borderId="0" xfId="0" applyFont="1" applyFill="1" applyBorder="1" applyAlignment="1">
      <alignment horizontal="left" vertical="center" indent="1"/>
    </xf>
    <xf numFmtId="0" fontId="21" fillId="4" borderId="0" xfId="0" applyFont="1" applyFill="1" applyAlignment="1">
      <alignment horizontal="center" vertical="center"/>
    </xf>
    <xf numFmtId="0" fontId="21" fillId="0" borderId="0" xfId="0" applyFont="1" applyAlignment="1">
      <alignment horizontal="center" vertical="center"/>
    </xf>
    <xf numFmtId="0" fontId="21" fillId="4" borderId="0" xfId="0" applyFont="1" applyFill="1" applyAlignment="1">
      <alignment horizontal="left" vertical="center" indent="1"/>
    </xf>
    <xf numFmtId="0" fontId="21" fillId="0" borderId="0" xfId="0" applyFont="1" applyAlignment="1">
      <alignment horizontal="left" vertical="center" indent="1"/>
    </xf>
    <xf numFmtId="0" fontId="38" fillId="4" borderId="0" xfId="0" quotePrefix="1" applyFont="1" applyFill="1" applyBorder="1" applyAlignment="1">
      <alignment horizontal="center"/>
    </xf>
    <xf numFmtId="1" fontId="8" fillId="6" borderId="0" xfId="1" applyNumberFormat="1" applyFont="1" applyFill="1" applyBorder="1" applyAlignment="1">
      <alignment horizontal="right" vertical="center" wrapText="1" indent="1"/>
    </xf>
    <xf numFmtId="1" fontId="12" fillId="12" borderId="0" xfId="1" quotePrefix="1" applyNumberFormat="1" applyFont="1" applyFill="1" applyBorder="1" applyAlignment="1">
      <alignment horizontal="right" vertical="center" wrapText="1" indent="1"/>
    </xf>
    <xf numFmtId="0" fontId="20" fillId="4" borderId="0" xfId="0" applyFont="1" applyFill="1" applyBorder="1" applyAlignment="1">
      <alignment horizontal="left" vertical="center" indent="1"/>
    </xf>
    <xf numFmtId="0" fontId="20" fillId="4" borderId="0" xfId="0" applyFont="1" applyFill="1" applyAlignment="1">
      <alignment horizontal="left" vertical="center" indent="1"/>
    </xf>
    <xf numFmtId="0" fontId="20" fillId="0" borderId="0" xfId="0" applyFont="1" applyAlignment="1">
      <alignment horizontal="left" vertical="center" indent="1"/>
    </xf>
    <xf numFmtId="0" fontId="43" fillId="4" borderId="0" xfId="0" applyFont="1" applyFill="1" applyBorder="1" applyAlignment="1">
      <alignment horizontal="center" vertical="center"/>
    </xf>
    <xf numFmtId="0" fontId="43" fillId="0" borderId="0" xfId="0" applyFont="1" applyAlignment="1">
      <alignment horizontal="center" vertical="center"/>
    </xf>
    <xf numFmtId="0" fontId="39" fillId="10" borderId="0" xfId="0" quotePrefix="1" applyFont="1" applyFill="1" applyBorder="1" applyAlignment="1">
      <alignment horizontal="left" vertical="center" indent="1"/>
    </xf>
    <xf numFmtId="0" fontId="44" fillId="10" borderId="0" xfId="0" quotePrefix="1" applyFont="1" applyFill="1" applyBorder="1" applyAlignment="1">
      <alignment horizontal="left" vertical="center" indent="1"/>
    </xf>
    <xf numFmtId="0" fontId="21" fillId="0" borderId="0" xfId="0" applyFont="1" applyFill="1" applyAlignment="1">
      <alignment horizontal="center" vertical="center"/>
    </xf>
    <xf numFmtId="0" fontId="43" fillId="0" borderId="0" xfId="0" applyFont="1" applyFill="1" applyAlignment="1">
      <alignment horizontal="center" vertical="center"/>
    </xf>
    <xf numFmtId="0" fontId="21" fillId="9" borderId="0" xfId="0" quotePrefix="1" applyFont="1" applyFill="1" applyBorder="1" applyAlignment="1">
      <alignment horizontal="left" vertical="center" indent="1"/>
    </xf>
    <xf numFmtId="0" fontId="37" fillId="9" borderId="0" xfId="0" quotePrefix="1" applyFont="1" applyFill="1" applyBorder="1" applyAlignment="1">
      <alignment horizontal="left" vertical="center" indent="1"/>
    </xf>
    <xf numFmtId="0" fontId="37" fillId="18" borderId="0" xfId="0" quotePrefix="1" applyFont="1" applyFill="1" applyBorder="1" applyAlignment="1">
      <alignment vertical="center"/>
    </xf>
    <xf numFmtId="0" fontId="18" fillId="22" borderId="1" xfId="0" applyFont="1" applyFill="1" applyBorder="1" applyAlignment="1">
      <alignment horizontal="center"/>
    </xf>
    <xf numFmtId="0" fontId="42" fillId="4" borderId="0" xfId="0" applyFont="1" applyFill="1" applyBorder="1" applyAlignment="1">
      <alignment horizontal="center"/>
    </xf>
    <xf numFmtId="0" fontId="18" fillId="9" borderId="0" xfId="0" quotePrefix="1" applyFont="1" applyFill="1" applyBorder="1" applyAlignment="1" applyProtection="1">
      <alignment horizontal="left"/>
    </xf>
    <xf numFmtId="2" fontId="18" fillId="0" borderId="0" xfId="0" applyNumberFormat="1" applyFont="1" applyBorder="1" applyAlignment="1" applyProtection="1">
      <alignment horizontal="right" indent="1"/>
      <protection locked="0"/>
    </xf>
    <xf numFmtId="2" fontId="19" fillId="9" borderId="0" xfId="0" applyNumberFormat="1" applyFont="1" applyFill="1" applyBorder="1" applyAlignment="1" applyProtection="1">
      <alignment horizontal="right" indent="1"/>
      <protection locked="0"/>
    </xf>
    <xf numFmtId="2" fontId="18" fillId="19" borderId="0" xfId="0" applyNumberFormat="1" applyFont="1" applyFill="1" applyBorder="1" applyAlignment="1" applyProtection="1">
      <alignment horizontal="right" indent="1"/>
      <protection locked="0"/>
    </xf>
    <xf numFmtId="0" fontId="40" fillId="21" borderId="0" xfId="3" quotePrefix="1" applyFont="1" applyFill="1" applyBorder="1" applyAlignment="1" applyProtection="1">
      <alignment horizontal="center" vertical="center" wrapText="1"/>
      <protection locked="0"/>
    </xf>
    <xf numFmtId="0" fontId="31" fillId="21" borderId="0" xfId="3" quotePrefix="1" applyFont="1" applyFill="1" applyAlignment="1" applyProtection="1">
      <alignment horizontal="center" vertical="center" wrapText="1"/>
      <protection locked="0"/>
    </xf>
    <xf numFmtId="0" fontId="46" fillId="4" borderId="0" xfId="0" quotePrefix="1" applyFont="1" applyFill="1" applyBorder="1" applyAlignment="1">
      <alignment horizontal="center" vertical="center" wrapText="1"/>
    </xf>
    <xf numFmtId="164" fontId="46" fillId="4" borderId="0" xfId="0" applyNumberFormat="1" applyFont="1" applyFill="1" applyBorder="1" applyAlignment="1">
      <alignment horizontal="center" vertical="center" wrapText="1"/>
    </xf>
    <xf numFmtId="0" fontId="47" fillId="17" borderId="4" xfId="0" quotePrefix="1" applyFont="1" applyFill="1" applyBorder="1" applyAlignment="1">
      <alignment horizontal="left" vertical="center"/>
    </xf>
    <xf numFmtId="0" fontId="48" fillId="17" borderId="4" xfId="0" quotePrefix="1" applyFont="1" applyFill="1" applyBorder="1" applyAlignment="1">
      <alignment horizontal="left" vertical="center"/>
    </xf>
    <xf numFmtId="0" fontId="49" fillId="17" borderId="4" xfId="0" quotePrefix="1" applyFont="1" applyFill="1" applyBorder="1" applyAlignment="1">
      <alignment horizontal="left" vertical="center"/>
    </xf>
    <xf numFmtId="0" fontId="50" fillId="0" borderId="0" xfId="0" applyFont="1"/>
    <xf numFmtId="0" fontId="45" fillId="10" borderId="0" xfId="0" quotePrefix="1" applyFont="1" applyFill="1" applyBorder="1" applyAlignment="1">
      <alignment horizontal="left" vertical="center" indent="1"/>
    </xf>
    <xf numFmtId="0" fontId="48" fillId="17" borderId="4" xfId="0" quotePrefix="1" applyFont="1" applyFill="1" applyBorder="1" applyAlignment="1">
      <alignment horizontal="center" vertical="center"/>
    </xf>
    <xf numFmtId="0" fontId="44" fillId="4" borderId="0" xfId="0" applyFont="1" applyFill="1" applyBorder="1" applyAlignment="1">
      <alignment horizontal="center" vertical="center"/>
    </xf>
    <xf numFmtId="0" fontId="30" fillId="11" borderId="0" xfId="3" quotePrefix="1" applyFill="1" applyBorder="1" applyAlignment="1" applyProtection="1">
      <alignment horizontal="center" vertical="center"/>
      <protection locked="0"/>
    </xf>
    <xf numFmtId="0" fontId="20" fillId="4" borderId="0" xfId="0" applyFont="1" applyFill="1" applyAlignment="1">
      <alignment horizontal="center" vertical="center"/>
    </xf>
    <xf numFmtId="0" fontId="30" fillId="19" borderId="0" xfId="3" quotePrefix="1" applyFill="1" applyBorder="1" applyAlignment="1" applyProtection="1">
      <alignment horizontal="center" vertical="center"/>
      <protection locked="0"/>
    </xf>
    <xf numFmtId="0" fontId="37" fillId="18" borderId="0" xfId="0" quotePrefix="1" applyFont="1" applyFill="1" applyBorder="1" applyAlignment="1">
      <alignment horizontal="left" vertical="center"/>
    </xf>
    <xf numFmtId="0" fontId="41" fillId="4" borderId="0" xfId="0" quotePrefix="1" applyFont="1" applyFill="1" applyBorder="1" applyAlignment="1" applyProtection="1">
      <alignment horizontal="center" vertical="center" wrapText="1"/>
      <protection locked="0"/>
    </xf>
    <xf numFmtId="0" fontId="19" fillId="6" borderId="0" xfId="0" applyFont="1" applyFill="1" applyBorder="1" applyAlignment="1" applyProtection="1">
      <alignment horizontal="center" vertical="center"/>
      <protection locked="0"/>
    </xf>
    <xf numFmtId="0" fontId="1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8" fillId="0" borderId="0" xfId="0" applyFont="1" applyBorder="1" applyAlignment="1">
      <alignment horizontal="center" vertical="center"/>
    </xf>
    <xf numFmtId="0" fontId="20" fillId="4" borderId="0" xfId="0" applyFont="1" applyFill="1" applyBorder="1" applyAlignment="1">
      <alignment horizontal="center" vertical="center"/>
    </xf>
    <xf numFmtId="0" fontId="42" fillId="0" borderId="0" xfId="0" applyFont="1" applyBorder="1" applyAlignment="1">
      <alignment horizontal="center" vertical="center"/>
    </xf>
    <xf numFmtId="0" fontId="38" fillId="4" borderId="0" xfId="0" applyFont="1" applyFill="1" applyBorder="1" applyAlignment="1">
      <alignment horizontal="center" vertical="center"/>
    </xf>
    <xf numFmtId="0" fontId="38" fillId="4" borderId="0" xfId="0" quotePrefix="1" applyFont="1" applyFill="1" applyBorder="1" applyAlignment="1">
      <alignment horizontal="center" vertical="center"/>
    </xf>
    <xf numFmtId="1" fontId="19" fillId="4" borderId="0" xfId="0" applyNumberFormat="1" applyFont="1" applyFill="1" applyBorder="1" applyAlignment="1">
      <alignment horizontal="center" vertical="center"/>
    </xf>
    <xf numFmtId="2" fontId="18" fillId="0" borderId="0" xfId="0" applyNumberFormat="1" applyFont="1" applyBorder="1" applyAlignment="1" applyProtection="1">
      <alignment horizontal="center" vertical="center"/>
      <protection locked="0"/>
    </xf>
    <xf numFmtId="1" fontId="42" fillId="7" borderId="0" xfId="0" applyNumberFormat="1" applyFont="1" applyFill="1" applyBorder="1" applyAlignment="1" applyProtection="1">
      <alignment horizontal="center" vertical="center"/>
      <protection locked="0"/>
    </xf>
    <xf numFmtId="0" fontId="8" fillId="6" borderId="0" xfId="1" applyFont="1" applyFill="1" applyBorder="1" applyAlignment="1">
      <alignment horizontal="center" vertical="center" wrapText="1"/>
    </xf>
    <xf numFmtId="0" fontId="18" fillId="4" borderId="9" xfId="0" applyFont="1" applyFill="1" applyBorder="1" applyAlignment="1">
      <alignment horizontal="center" vertical="center"/>
    </xf>
    <xf numFmtId="0" fontId="16" fillId="9" borderId="2" xfId="0" quotePrefix="1" applyFont="1" applyFill="1" applyBorder="1" applyAlignment="1">
      <alignment horizontal="center" vertical="center"/>
    </xf>
    <xf numFmtId="0" fontId="18" fillId="4" borderId="2" xfId="0" applyFont="1" applyFill="1" applyBorder="1" applyAlignment="1">
      <alignment horizontal="center" vertical="center"/>
    </xf>
    <xf numFmtId="0" fontId="51" fillId="4" borderId="0" xfId="0" applyFont="1" applyFill="1" applyBorder="1" applyAlignment="1">
      <alignment horizontal="center" vertical="center"/>
    </xf>
    <xf numFmtId="0" fontId="51" fillId="0" borderId="0" xfId="0" applyFont="1" applyBorder="1" applyAlignment="1">
      <alignment horizontal="center" vertical="center"/>
    </xf>
    <xf numFmtId="0" fontId="42" fillId="7" borderId="0" xfId="0" applyFont="1" applyFill="1" applyBorder="1" applyAlignment="1" applyProtection="1">
      <alignment horizontal="center" vertical="center"/>
      <protection locked="0"/>
    </xf>
    <xf numFmtId="2" fontId="18" fillId="20" borderId="0" xfId="0" applyNumberFormat="1" applyFont="1" applyFill="1" applyBorder="1" applyAlignment="1" applyProtection="1">
      <alignment horizontal="center" vertical="center"/>
      <protection locked="0"/>
    </xf>
    <xf numFmtId="2" fontId="18" fillId="15" borderId="0" xfId="0" applyNumberFormat="1" applyFont="1" applyFill="1" applyBorder="1" applyAlignment="1" applyProtection="1">
      <alignment horizontal="center" vertical="center"/>
      <protection locked="0"/>
    </xf>
    <xf numFmtId="0" fontId="18" fillId="4" borderId="8" xfId="0" applyFont="1" applyFill="1" applyBorder="1" applyAlignment="1">
      <alignment horizontal="center" vertical="center"/>
    </xf>
    <xf numFmtId="0" fontId="18" fillId="22" borderId="1" xfId="0" applyFont="1" applyFill="1" applyBorder="1" applyAlignment="1">
      <alignment horizontal="center" vertical="center"/>
    </xf>
    <xf numFmtId="1" fontId="18" fillId="0" borderId="0" xfId="0" applyNumberFormat="1" applyFont="1" applyBorder="1" applyAlignment="1" applyProtection="1">
      <alignment horizontal="center" vertical="center"/>
      <protection locked="0"/>
    </xf>
    <xf numFmtId="2" fontId="19" fillId="18" borderId="0" xfId="0" applyNumberFormat="1" applyFont="1" applyFill="1" applyBorder="1" applyAlignment="1" applyProtection="1">
      <alignment horizontal="center" vertical="center"/>
      <protection locked="0"/>
    </xf>
    <xf numFmtId="1" fontId="18" fillId="15" borderId="0" xfId="0" applyNumberFormat="1" applyFont="1" applyFill="1" applyBorder="1" applyAlignment="1" applyProtection="1">
      <alignment horizontal="center" vertical="center"/>
      <protection locked="0"/>
    </xf>
    <xf numFmtId="2" fontId="18" fillId="11" borderId="0" xfId="0" applyNumberFormat="1"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42" fillId="0" borderId="0" xfId="0" applyFont="1" applyFill="1" applyBorder="1" applyAlignment="1">
      <alignment horizontal="center" vertical="center"/>
    </xf>
    <xf numFmtId="1" fontId="18" fillId="20" borderId="0" xfId="0" applyNumberFormat="1" applyFont="1" applyFill="1" applyBorder="1" applyAlignment="1" applyProtection="1">
      <alignment horizontal="center" vertical="center"/>
      <protection locked="0"/>
    </xf>
    <xf numFmtId="0" fontId="18" fillId="22" borderId="1" xfId="0" quotePrefix="1" applyFont="1" applyFill="1" applyBorder="1" applyAlignment="1">
      <alignment horizontal="center" vertical="center"/>
    </xf>
    <xf numFmtId="0" fontId="18" fillId="4" borderId="1" xfId="0" applyFont="1" applyFill="1" applyBorder="1" applyAlignment="1">
      <alignment horizontal="center" vertical="center"/>
    </xf>
    <xf numFmtId="0" fontId="16" fillId="9" borderId="4" xfId="0" quotePrefix="1" applyFont="1" applyFill="1" applyBorder="1" applyAlignment="1">
      <alignment horizontal="center" vertical="center"/>
    </xf>
    <xf numFmtId="0" fontId="16" fillId="9" borderId="16" xfId="0" quotePrefix="1" applyFont="1" applyFill="1" applyBorder="1" applyAlignment="1">
      <alignment horizontal="center" vertical="center"/>
    </xf>
    <xf numFmtId="0" fontId="18" fillId="22" borderId="2" xfId="0" applyFont="1" applyFill="1" applyBorder="1" applyAlignment="1">
      <alignment horizontal="center" vertical="center"/>
    </xf>
    <xf numFmtId="0" fontId="0" fillId="0" borderId="0" xfId="0" applyAlignment="1">
      <alignment horizontal="center" vertical="center"/>
    </xf>
    <xf numFmtId="0" fontId="50" fillId="0" borderId="0" xfId="0" applyFont="1" applyAlignment="1">
      <alignment horizontal="center" vertical="center"/>
    </xf>
    <xf numFmtId="2" fontId="19" fillId="9" borderId="0" xfId="0" applyNumberFormat="1" applyFont="1" applyFill="1" applyBorder="1" applyAlignment="1" applyProtection="1">
      <alignment horizontal="center" vertical="center"/>
      <protection locked="0"/>
    </xf>
    <xf numFmtId="1" fontId="18" fillId="19" borderId="0" xfId="0" applyNumberFormat="1" applyFont="1" applyFill="1" applyBorder="1" applyAlignment="1" applyProtection="1">
      <alignment horizontal="center" vertical="center"/>
      <protection locked="0"/>
    </xf>
    <xf numFmtId="2" fontId="18" fillId="19" borderId="0" xfId="0" applyNumberFormat="1" applyFont="1" applyFill="1" applyBorder="1" applyAlignment="1" applyProtection="1">
      <alignment horizontal="center" vertical="center"/>
      <protection locked="0"/>
    </xf>
    <xf numFmtId="0" fontId="18" fillId="22" borderId="6" xfId="0" applyFont="1" applyFill="1" applyBorder="1" applyAlignment="1">
      <alignment horizontal="center" vertical="center"/>
    </xf>
    <xf numFmtId="0" fontId="21" fillId="22" borderId="6"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Border="1" applyAlignment="1">
      <alignment horizontal="center" vertical="center"/>
    </xf>
    <xf numFmtId="0" fontId="50" fillId="4" borderId="0" xfId="0" applyFont="1" applyFill="1" applyAlignment="1">
      <alignment horizontal="center" vertical="center"/>
    </xf>
    <xf numFmtId="0" fontId="29" fillId="22" borderId="1" xfId="0" quotePrefix="1" applyFont="1" applyFill="1" applyBorder="1" applyAlignment="1">
      <alignment horizontal="center" vertical="center"/>
    </xf>
    <xf numFmtId="0" fontId="0" fillId="0" borderId="0" xfId="0" applyBorder="1" applyAlignment="1">
      <alignment horizontal="center" vertical="center"/>
    </xf>
    <xf numFmtId="165" fontId="19" fillId="9" borderId="0" xfId="0" applyNumberFormat="1" applyFont="1" applyFill="1" applyBorder="1" applyAlignment="1" applyProtection="1">
      <alignment horizontal="center" vertical="center"/>
      <protection locked="0"/>
    </xf>
    <xf numFmtId="2" fontId="19" fillId="9" borderId="0" xfId="0" applyNumberFormat="1" applyFont="1" applyFill="1" applyBorder="1" applyAlignment="1">
      <alignment horizontal="center" vertical="center"/>
    </xf>
    <xf numFmtId="2" fontId="18" fillId="0" borderId="0" xfId="0" applyNumberFormat="1" applyFont="1" applyBorder="1" applyAlignment="1">
      <alignment horizontal="center" vertical="center"/>
    </xf>
    <xf numFmtId="2" fontId="42" fillId="4" borderId="0" xfId="0" applyNumberFormat="1" applyFont="1" applyFill="1" applyBorder="1" applyAlignment="1">
      <alignment horizontal="center" vertical="center"/>
    </xf>
    <xf numFmtId="0" fontId="17" fillId="4" borderId="0" xfId="0" applyFont="1" applyFill="1" applyBorder="1" applyAlignment="1">
      <alignment horizontal="center" vertical="center"/>
    </xf>
    <xf numFmtId="2" fontId="17" fillId="4" borderId="0" xfId="0" applyNumberFormat="1" applyFont="1" applyFill="1" applyBorder="1" applyAlignment="1">
      <alignment horizontal="center" vertical="center"/>
    </xf>
    <xf numFmtId="0" fontId="19" fillId="6" borderId="0" xfId="0" applyFont="1" applyFill="1" applyBorder="1" applyAlignment="1" applyProtection="1">
      <alignment horizontal="center" vertical="center"/>
      <protection locked="0"/>
    </xf>
    <xf numFmtId="0" fontId="46" fillId="4" borderId="0" xfId="0" applyFont="1" applyFill="1" applyBorder="1" applyAlignment="1">
      <alignment horizontal="center" vertical="center"/>
    </xf>
    <xf numFmtId="0" fontId="29" fillId="4" borderId="0" xfId="0" applyFont="1" applyFill="1" applyBorder="1" applyAlignment="1">
      <alignment horizontal="center" vertical="center"/>
    </xf>
    <xf numFmtId="2" fontId="46" fillId="4" borderId="0" xfId="0" applyNumberFormat="1" applyFont="1" applyFill="1" applyBorder="1" applyAlignment="1">
      <alignment horizontal="center" vertical="center"/>
    </xf>
    <xf numFmtId="0" fontId="18" fillId="7" borderId="0" xfId="0" quotePrefix="1" applyFont="1" applyFill="1" applyBorder="1" applyAlignment="1">
      <alignment horizontal="center" vertical="center"/>
    </xf>
    <xf numFmtId="0" fontId="21" fillId="22" borderId="1" xfId="0" applyFont="1" applyFill="1" applyBorder="1" applyAlignment="1">
      <alignment horizontal="center" vertical="center"/>
    </xf>
    <xf numFmtId="1" fontId="18" fillId="0" borderId="0" xfId="0" applyNumberFormat="1" applyFont="1" applyBorder="1" applyAlignment="1">
      <alignment horizontal="center" vertical="center"/>
    </xf>
    <xf numFmtId="1" fontId="18" fillId="19" borderId="0" xfId="0" applyNumberFormat="1" applyFont="1" applyFill="1" applyBorder="1" applyAlignment="1">
      <alignment horizontal="center" vertical="center"/>
    </xf>
    <xf numFmtId="2" fontId="18" fillId="19" borderId="0" xfId="0" applyNumberFormat="1" applyFont="1" applyFill="1" applyBorder="1" applyAlignment="1">
      <alignment horizontal="center" vertical="center"/>
    </xf>
    <xf numFmtId="0" fontId="21" fillId="22" borderId="1" xfId="0" quotePrefix="1" applyFont="1" applyFill="1" applyBorder="1" applyAlignment="1">
      <alignment horizontal="center" vertical="center"/>
    </xf>
    <xf numFmtId="0" fontId="18" fillId="4" borderId="0" xfId="0" applyFont="1" applyFill="1" applyBorder="1" applyAlignment="1" applyProtection="1">
      <alignment horizontal="center" vertical="center"/>
      <protection locked="0"/>
    </xf>
    <xf numFmtId="0" fontId="19" fillId="6" borderId="0" xfId="0" applyFont="1" applyFill="1" applyBorder="1" applyAlignment="1" applyProtection="1">
      <alignment horizontal="center" vertical="center"/>
      <protection locked="0"/>
    </xf>
    <xf numFmtId="0" fontId="17" fillId="4" borderId="0" xfId="0" quotePrefix="1" applyFont="1" applyFill="1" applyBorder="1" applyAlignment="1">
      <alignment vertical="center"/>
    </xf>
    <xf numFmtId="0" fontId="17" fillId="4" borderId="0" xfId="0" applyFont="1" applyFill="1" applyBorder="1" applyAlignment="1">
      <alignment vertical="center"/>
    </xf>
    <xf numFmtId="2" fontId="2" fillId="0" borderId="0" xfId="2" applyNumberFormat="1" applyFont="1" applyFill="1" applyAlignment="1">
      <alignment horizontal="right" vertical="center" indent="1"/>
    </xf>
    <xf numFmtId="0" fontId="55" fillId="4" borderId="0" xfId="1" applyFont="1" applyFill="1" applyBorder="1" applyAlignment="1">
      <alignment horizontal="center" vertical="center" wrapText="1"/>
    </xf>
    <xf numFmtId="0" fontId="9" fillId="4" borderId="0" xfId="1" applyFont="1" applyFill="1" applyBorder="1" applyAlignment="1">
      <alignment horizontal="center" vertical="center" wrapText="1"/>
    </xf>
    <xf numFmtId="1" fontId="56" fillId="2" borderId="0" xfId="1" applyNumberFormat="1" applyFont="1" applyFill="1" applyBorder="1" applyAlignment="1">
      <alignment horizontal="right" vertical="center" wrapText="1" indent="1"/>
    </xf>
    <xf numFmtId="1" fontId="13" fillId="19" borderId="0" xfId="1" applyNumberFormat="1" applyFont="1" applyFill="1" applyBorder="1" applyAlignment="1">
      <alignment horizontal="right" vertical="center" wrapText="1" indent="1"/>
    </xf>
    <xf numFmtId="0" fontId="2" fillId="0" borderId="0" xfId="0" applyFont="1" applyFill="1" applyAlignment="1">
      <alignment horizontal="left" vertical="center"/>
    </xf>
    <xf numFmtId="0" fontId="15" fillId="0" borderId="0" xfId="0" quotePrefix="1" applyFont="1" applyFill="1" applyBorder="1" applyAlignment="1">
      <alignment horizontal="right" vertical="center" indent="1"/>
    </xf>
    <xf numFmtId="0" fontId="57" fillId="17" borderId="0" xfId="0" quotePrefix="1" applyFont="1" applyFill="1" applyBorder="1" applyAlignment="1">
      <alignment horizontal="left" vertical="center"/>
    </xf>
    <xf numFmtId="0" fontId="8" fillId="6" borderId="0" xfId="1" quotePrefix="1" applyFont="1" applyFill="1" applyBorder="1" applyAlignment="1">
      <alignment vertical="center" wrapText="1"/>
    </xf>
    <xf numFmtId="2" fontId="18" fillId="0" borderId="0" xfId="0" applyNumberFormat="1" applyFont="1" applyBorder="1" applyAlignment="1">
      <alignment horizontal="right" indent="1"/>
    </xf>
    <xf numFmtId="2" fontId="18" fillId="19" borderId="0" xfId="0" applyNumberFormat="1" applyFont="1" applyFill="1" applyBorder="1" applyAlignment="1">
      <alignment horizontal="right" indent="1"/>
    </xf>
    <xf numFmtId="2" fontId="19" fillId="18" borderId="0" xfId="0" applyNumberFormat="1" applyFont="1" applyFill="1" applyBorder="1" applyAlignment="1">
      <alignment horizontal="right" indent="1"/>
    </xf>
    <xf numFmtId="2" fontId="18" fillId="11" borderId="0" xfId="0" applyNumberFormat="1" applyFont="1" applyFill="1" applyBorder="1" applyAlignment="1">
      <alignment horizontal="right" indent="1"/>
    </xf>
    <xf numFmtId="2" fontId="19" fillId="9" borderId="0" xfId="0" applyNumberFormat="1" applyFont="1" applyFill="1" applyBorder="1" applyAlignment="1">
      <alignment horizontal="right" indent="1"/>
    </xf>
    <xf numFmtId="0" fontId="32" fillId="2" borderId="0" xfId="0" quotePrefix="1" applyFont="1" applyFill="1" applyAlignment="1">
      <alignment horizontal="center" vertical="center" wrapText="1"/>
    </xf>
    <xf numFmtId="0" fontId="24" fillId="4" borderId="0" xfId="0" quotePrefix="1" applyFont="1" applyFill="1" applyAlignment="1">
      <alignment horizontal="center" vertical="center" wrapText="1"/>
    </xf>
    <xf numFmtId="164" fontId="25" fillId="4" borderId="0" xfId="0" quotePrefix="1" applyNumberFormat="1" applyFont="1" applyFill="1" applyAlignment="1">
      <alignment horizontal="right" vertical="center" wrapText="1" indent="1"/>
    </xf>
    <xf numFmtId="0" fontId="15" fillId="4" borderId="0" xfId="0" quotePrefix="1" applyFont="1" applyFill="1" applyAlignment="1">
      <alignment horizontal="right" vertical="center" wrapText="1" indent="1"/>
    </xf>
    <xf numFmtId="2" fontId="28" fillId="4" borderId="0" xfId="2" quotePrefix="1" applyNumberFormat="1" applyFont="1" applyFill="1" applyAlignment="1">
      <alignment horizontal="right" vertical="center" wrapText="1" indent="1"/>
    </xf>
    <xf numFmtId="2" fontId="15" fillId="4" borderId="0" xfId="2" quotePrefix="1" applyNumberFormat="1" applyFont="1" applyFill="1" applyAlignment="1">
      <alignment horizontal="right" vertical="center" wrapText="1" indent="1"/>
    </xf>
    <xf numFmtId="0" fontId="19" fillId="6" borderId="0" xfId="0" applyFont="1" applyFill="1" applyBorder="1" applyAlignment="1" applyProtection="1">
      <alignment horizontal="center" vertical="center"/>
      <protection locked="0"/>
    </xf>
    <xf numFmtId="0" fontId="2" fillId="15" borderId="0" xfId="1" quotePrefix="1" applyFont="1" applyFill="1" applyBorder="1" applyAlignment="1">
      <alignment horizontal="left" vertical="center" wrapText="1"/>
    </xf>
    <xf numFmtId="0" fontId="2" fillId="15" borderId="0" xfId="0" quotePrefix="1" applyFont="1" applyFill="1" applyAlignment="1">
      <alignment horizontal="left" vertical="center"/>
    </xf>
    <xf numFmtId="0" fontId="17" fillId="23" borderId="16" xfId="0" applyFont="1" applyFill="1" applyBorder="1" applyAlignment="1">
      <alignment horizontal="center" vertical="center"/>
    </xf>
    <xf numFmtId="0" fontId="46" fillId="4" borderId="14" xfId="0" quotePrefix="1" applyFont="1" applyFill="1" applyBorder="1" applyAlignment="1">
      <alignment horizontal="center" vertical="center" wrapText="1"/>
    </xf>
    <xf numFmtId="0" fontId="42" fillId="4" borderId="13" xfId="0" applyFont="1" applyFill="1" applyBorder="1" applyAlignment="1">
      <alignment horizontal="center" vertical="center"/>
    </xf>
    <xf numFmtId="0" fontId="46" fillId="4" borderId="15" xfId="0" quotePrefix="1" applyFont="1" applyFill="1" applyBorder="1" applyAlignment="1" applyProtection="1">
      <alignment horizontal="center" vertical="center" wrapText="1"/>
      <protection locked="0"/>
    </xf>
    <xf numFmtId="0" fontId="17" fillId="23" borderId="3" xfId="0" applyFont="1" applyFill="1" applyBorder="1" applyAlignment="1" applyProtection="1">
      <alignment horizontal="center" vertical="center"/>
      <protection locked="0"/>
    </xf>
    <xf numFmtId="164" fontId="59" fillId="4" borderId="12" xfId="0" quotePrefix="1" applyNumberFormat="1" applyFont="1" applyFill="1" applyBorder="1" applyAlignment="1">
      <alignment horizontal="center" vertical="center" wrapText="1"/>
    </xf>
    <xf numFmtId="0" fontId="60" fillId="4" borderId="0" xfId="0" applyFont="1" applyFill="1" applyBorder="1" applyAlignment="1">
      <alignment horizontal="center" vertical="center"/>
    </xf>
    <xf numFmtId="164" fontId="59" fillId="4" borderId="0" xfId="0" applyNumberFormat="1" applyFont="1" applyFill="1" applyBorder="1" applyAlignment="1">
      <alignment horizontal="center" vertical="center" wrapText="1"/>
    </xf>
    <xf numFmtId="0" fontId="58" fillId="4" borderId="0" xfId="0" quotePrefix="1" applyFont="1" applyFill="1" applyBorder="1" applyAlignment="1">
      <alignment horizontal="center" vertical="center"/>
    </xf>
    <xf numFmtId="0" fontId="61" fillId="4" borderId="0" xfId="0" applyFont="1" applyFill="1" applyBorder="1" applyAlignment="1">
      <alignment horizontal="center" vertical="center"/>
    </xf>
    <xf numFmtId="0" fontId="62" fillId="4" borderId="0" xfId="0" applyFont="1" applyFill="1" applyAlignment="1">
      <alignment horizontal="center" vertical="center"/>
    </xf>
    <xf numFmtId="0" fontId="62" fillId="0" borderId="0" xfId="0" applyFont="1" applyAlignment="1">
      <alignment horizontal="center" vertical="center"/>
    </xf>
    <xf numFmtId="0" fontId="60" fillId="0" borderId="0" xfId="0" applyFont="1" applyFill="1" applyBorder="1" applyAlignment="1">
      <alignment horizontal="center" vertical="center"/>
    </xf>
    <xf numFmtId="0" fontId="60" fillId="0" borderId="0" xfId="0" applyFont="1" applyBorder="1" applyAlignment="1">
      <alignment horizontal="center" vertical="center"/>
    </xf>
    <xf numFmtId="0" fontId="59" fillId="4" borderId="0" xfId="0"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vertical="center"/>
    </xf>
    <xf numFmtId="0" fontId="63" fillId="4" borderId="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0" xfId="0" applyFont="1" applyBorder="1" applyAlignment="1">
      <alignment horizontal="center" vertical="center"/>
    </xf>
    <xf numFmtId="0" fontId="64" fillId="4" borderId="0" xfId="0" applyFont="1" applyFill="1" applyBorder="1" applyAlignment="1">
      <alignment horizontal="center" vertical="center"/>
    </xf>
    <xf numFmtId="0" fontId="46" fillId="4" borderId="14" xfId="0" quotePrefix="1" applyFont="1" applyFill="1" applyBorder="1" applyAlignment="1" applyProtection="1">
      <alignment horizontal="center" vertical="center" wrapText="1"/>
      <protection locked="0"/>
    </xf>
    <xf numFmtId="0" fontId="46" fillId="4" borderId="0" xfId="0" quotePrefix="1" applyFont="1" applyFill="1" applyBorder="1" applyAlignment="1" applyProtection="1">
      <alignment horizontal="center" vertical="center" wrapText="1"/>
      <protection locked="0"/>
    </xf>
    <xf numFmtId="0" fontId="60" fillId="4" borderId="0" xfId="0" applyFont="1" applyFill="1" applyBorder="1" applyAlignment="1">
      <alignment horizontal="center"/>
    </xf>
    <xf numFmtId="0" fontId="62" fillId="0" borderId="0" xfId="0" applyFont="1"/>
    <xf numFmtId="0" fontId="64" fillId="4" borderId="0" xfId="0" applyFont="1" applyFill="1" applyBorder="1" applyAlignment="1">
      <alignment horizontal="center"/>
    </xf>
    <xf numFmtId="0" fontId="36" fillId="23" borderId="0" xfId="0" quotePrefix="1" applyFont="1" applyFill="1" applyBorder="1" applyAlignment="1">
      <alignment horizontal="left" vertical="center"/>
    </xf>
    <xf numFmtId="0" fontId="36" fillId="23" borderId="0" xfId="0" quotePrefix="1" applyFont="1" applyFill="1" applyBorder="1" applyAlignment="1">
      <alignment horizontal="center" vertical="center"/>
    </xf>
    <xf numFmtId="0" fontId="36" fillId="23" borderId="0" xfId="0" quotePrefix="1" applyFont="1" applyFill="1" applyBorder="1" applyAlignment="1">
      <alignment vertical="center"/>
    </xf>
    <xf numFmtId="0" fontId="17" fillId="23" borderId="8" xfId="0" applyFont="1" applyFill="1" applyBorder="1" applyAlignment="1" applyProtection="1">
      <alignment horizontal="center" vertical="center"/>
      <protection locked="0"/>
    </xf>
    <xf numFmtId="0" fontId="17" fillId="23" borderId="1" xfId="0" quotePrefix="1" applyFont="1" applyFill="1" applyBorder="1" applyAlignment="1" applyProtection="1">
      <alignment horizontal="center" vertical="center"/>
      <protection locked="0"/>
    </xf>
    <xf numFmtId="0" fontId="36" fillId="23" borderId="0" xfId="0" applyFont="1" applyFill="1" applyBorder="1" applyAlignment="1">
      <alignment horizontal="center" vertical="center"/>
    </xf>
    <xf numFmtId="0" fontId="17" fillId="23" borderId="1" xfId="0" quotePrefix="1" applyFont="1" applyFill="1" applyBorder="1" applyAlignment="1">
      <alignment horizontal="center" vertical="center"/>
    </xf>
    <xf numFmtId="0" fontId="17" fillId="23" borderId="1" xfId="0" applyFont="1" applyFill="1" applyBorder="1" applyAlignment="1">
      <alignment horizontal="center" vertical="center"/>
    </xf>
    <xf numFmtId="0" fontId="17" fillId="23" borderId="4" xfId="0" quotePrefix="1" applyFont="1" applyFill="1" applyBorder="1" applyAlignment="1">
      <alignment horizontal="center" vertical="center"/>
    </xf>
    <xf numFmtId="0" fontId="17" fillId="23" borderId="1"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8" fillId="23" borderId="0" xfId="0" applyFont="1" applyFill="1" applyBorder="1" applyAlignment="1">
      <alignment horizontal="center" vertical="center"/>
    </xf>
    <xf numFmtId="0" fontId="17" fillId="23" borderId="1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0" xfId="0" applyFont="1" applyFill="1" applyBorder="1" applyAlignment="1">
      <alignment horizontal="center" vertical="center"/>
    </xf>
    <xf numFmtId="0" fontId="17" fillId="23" borderId="4" xfId="0" applyFont="1" applyFill="1" applyBorder="1" applyAlignment="1">
      <alignment horizontal="center" vertical="center"/>
    </xf>
    <xf numFmtId="0" fontId="17" fillId="23" borderId="4" xfId="0" quotePrefix="1" applyFont="1" applyFill="1" applyBorder="1" applyAlignment="1" applyProtection="1">
      <alignment horizontal="center" vertical="center"/>
      <protection locked="0"/>
    </xf>
    <xf numFmtId="0" fontId="36" fillId="23" borderId="0" xfId="0" quotePrefix="1" applyFont="1" applyFill="1" applyBorder="1" applyAlignment="1">
      <alignment horizontal="left"/>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center" vertical="center"/>
    </xf>
    <xf numFmtId="0" fontId="36" fillId="23" borderId="6" xfId="0" quotePrefix="1" applyFont="1" applyFill="1" applyBorder="1" applyAlignment="1">
      <alignment horizontal="center" vertical="center"/>
    </xf>
    <xf numFmtId="0" fontId="58" fillId="4" borderId="0" xfId="0" quotePrefix="1" applyFont="1" applyFill="1" applyBorder="1" applyAlignment="1" applyProtection="1">
      <alignment vertical="center"/>
    </xf>
    <xf numFmtId="0" fontId="58" fillId="4" borderId="0" xfId="0" quotePrefix="1" applyFont="1" applyFill="1" applyBorder="1" applyAlignment="1" applyProtection="1">
      <alignment horizontal="left" vertical="center"/>
    </xf>
    <xf numFmtId="2" fontId="6" fillId="15" borderId="0" xfId="1" applyNumberFormat="1" applyFont="1" applyFill="1" applyBorder="1" applyAlignment="1">
      <alignment horizontal="right" vertical="center" wrapText="1" indent="1"/>
    </xf>
    <xf numFmtId="2" fontId="19" fillId="18" borderId="0" xfId="0" applyNumberFormat="1" applyFont="1" applyFill="1" applyBorder="1" applyAlignment="1" applyProtection="1">
      <alignment horizontal="right" indent="1"/>
      <protection locked="0"/>
    </xf>
    <xf numFmtId="2" fontId="18" fillId="11" borderId="0" xfId="0" applyNumberFormat="1" applyFont="1" applyFill="1" applyBorder="1" applyAlignment="1" applyProtection="1">
      <alignment horizontal="right" indent="1"/>
      <protection locked="0"/>
    </xf>
    <xf numFmtId="165" fontId="19" fillId="9" borderId="0" xfId="0" applyNumberFormat="1" applyFont="1" applyFill="1" applyBorder="1" applyAlignment="1" applyProtection="1">
      <alignment horizontal="right" indent="1"/>
      <protection locked="0"/>
    </xf>
    <xf numFmtId="0" fontId="18" fillId="7" borderId="0" xfId="0" quotePrefix="1" applyFont="1" applyFill="1" applyBorder="1" applyAlignment="1" applyProtection="1">
      <alignment horizontal="left" vertical="center"/>
    </xf>
    <xf numFmtId="0" fontId="18" fillId="7" borderId="0" xfId="0" applyFont="1" applyFill="1" applyBorder="1" applyAlignment="1">
      <alignment horizontal="center" vertical="center"/>
    </xf>
    <xf numFmtId="0" fontId="19" fillId="6" borderId="0" xfId="0" applyFont="1" applyFill="1" applyBorder="1" applyAlignment="1" applyProtection="1">
      <alignment horizontal="right" indent="1"/>
      <protection locked="0"/>
    </xf>
    <xf numFmtId="0" fontId="18" fillId="4" borderId="0" xfId="0" applyFont="1" applyFill="1" applyBorder="1" applyAlignment="1">
      <alignment horizontal="right" indent="1"/>
    </xf>
    <xf numFmtId="164" fontId="65" fillId="4" borderId="0" xfId="0" applyNumberFormat="1" applyFont="1" applyFill="1" applyBorder="1" applyAlignment="1">
      <alignment horizontal="center" vertical="center" wrapText="1"/>
    </xf>
    <xf numFmtId="2" fontId="18" fillId="0" borderId="0" xfId="0" applyNumberFormat="1" applyFont="1" applyBorder="1" applyAlignment="1" applyProtection="1">
      <alignment horizontal="center"/>
      <protection locked="0"/>
    </xf>
    <xf numFmtId="2" fontId="18" fillId="19" borderId="0" xfId="0" applyNumberFormat="1" applyFont="1" applyFill="1" applyBorder="1" applyAlignment="1" applyProtection="1">
      <alignment horizontal="center"/>
      <protection locked="0"/>
    </xf>
    <xf numFmtId="2" fontId="66" fillId="4" borderId="0" xfId="0" applyNumberFormat="1" applyFont="1" applyFill="1" applyBorder="1" applyAlignment="1">
      <alignment horizontal="center" vertical="center"/>
    </xf>
    <xf numFmtId="0" fontId="58" fillId="4" borderId="0" xfId="0" quotePrefix="1" applyFont="1" applyFill="1" applyBorder="1" applyAlignment="1">
      <alignment horizontal="center" vertical="center"/>
    </xf>
    <xf numFmtId="0" fontId="17" fillId="23" borderId="9" xfId="0" applyFont="1" applyFill="1" applyBorder="1" applyAlignment="1">
      <alignment horizontal="center" vertical="center"/>
    </xf>
    <xf numFmtId="0" fontId="58" fillId="4" borderId="0" xfId="0" quotePrefix="1" applyFont="1" applyFill="1" applyBorder="1" applyAlignment="1">
      <alignment horizontal="center" vertical="center"/>
    </xf>
    <xf numFmtId="0" fontId="18" fillId="24" borderId="0" xfId="0" applyFont="1" applyFill="1" applyBorder="1" applyAlignment="1">
      <alignment horizontal="center" vertical="center"/>
    </xf>
    <xf numFmtId="0" fontId="18" fillId="21" borderId="0" xfId="0" applyFont="1" applyFill="1" applyBorder="1" applyAlignment="1">
      <alignment horizontal="center" vertical="center"/>
    </xf>
    <xf numFmtId="0" fontId="58" fillId="4" borderId="0" xfId="0" quotePrefix="1" applyFont="1" applyFill="1" applyBorder="1" applyAlignment="1">
      <alignment horizontal="left" vertical="center"/>
    </xf>
    <xf numFmtId="0" fontId="17" fillId="23" borderId="18" xfId="0" quotePrefix="1" applyFont="1" applyFill="1" applyBorder="1" applyAlignment="1" applyProtection="1">
      <alignment horizontal="center" vertical="center"/>
      <protection locked="0"/>
    </xf>
    <xf numFmtId="2" fontId="18" fillId="0" borderId="1" xfId="0" quotePrefix="1" applyNumberFormat="1" applyFont="1" applyBorder="1" applyAlignment="1" applyProtection="1">
      <alignment horizontal="center" vertical="center"/>
      <protection locked="0"/>
    </xf>
    <xf numFmtId="0" fontId="18" fillId="4" borderId="0"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8" fillId="22" borderId="1" xfId="0" applyFont="1" applyFill="1" applyBorder="1" applyAlignment="1" applyProtection="1">
      <alignment horizontal="center" vertical="center"/>
    </xf>
    <xf numFmtId="0" fontId="18" fillId="22" borderId="1" xfId="0" quotePrefix="1" applyFont="1" applyFill="1" applyBorder="1" applyAlignment="1" applyProtection="1">
      <alignment horizontal="center" vertical="center"/>
    </xf>
    <xf numFmtId="0" fontId="18" fillId="22" borderId="0" xfId="0" quotePrefix="1" applyFont="1" applyFill="1" applyBorder="1" applyAlignment="1" applyProtection="1">
      <alignment horizontal="center" vertical="center"/>
    </xf>
    <xf numFmtId="0" fontId="18" fillId="22" borderId="0" xfId="0" applyFont="1" applyFill="1" applyBorder="1" applyAlignment="1" applyProtection="1">
      <alignment horizontal="center" vertical="center"/>
    </xf>
    <xf numFmtId="0" fontId="38" fillId="4" borderId="0" xfId="0" applyFont="1" applyFill="1" applyBorder="1" applyAlignment="1" applyProtection="1">
      <alignment horizontal="center" vertical="center"/>
    </xf>
    <xf numFmtId="0" fontId="38" fillId="4" borderId="0" xfId="0" quotePrefix="1" applyFont="1" applyFill="1" applyBorder="1" applyAlignment="1" applyProtection="1">
      <alignment horizontal="center" vertical="center"/>
    </xf>
    <xf numFmtId="0" fontId="51" fillId="0" borderId="0" xfId="0" applyFont="1" applyBorder="1" applyAlignment="1" applyProtection="1">
      <alignment horizontal="center" vertical="center"/>
    </xf>
    <xf numFmtId="0" fontId="18" fillId="9" borderId="0" xfId="0" quotePrefix="1" applyFont="1" applyFill="1" applyBorder="1" applyAlignment="1" applyProtection="1">
      <alignment horizontal="center" vertical="center"/>
    </xf>
    <xf numFmtId="0" fontId="19" fillId="4" borderId="0" xfId="0" quotePrefix="1"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8" fillId="9" borderId="0" xfId="0" quotePrefix="1" applyFont="1" applyFill="1" applyBorder="1" applyAlignment="1" applyProtection="1">
      <alignment horizontal="left" vertical="center"/>
    </xf>
    <xf numFmtId="166" fontId="18" fillId="22" borderId="1" xfId="0" quotePrefix="1" applyNumberFormat="1" applyFont="1" applyFill="1" applyBorder="1" applyAlignment="1" applyProtection="1">
      <alignment horizontal="center" vertical="center"/>
    </xf>
    <xf numFmtId="0" fontId="18" fillId="9" borderId="0" xfId="0" applyFont="1" applyFill="1" applyBorder="1" applyAlignment="1" applyProtection="1">
      <alignment horizontal="center" vertical="center"/>
    </xf>
    <xf numFmtId="0" fontId="68" fillId="25" borderId="0" xfId="0" applyFont="1" applyFill="1" applyBorder="1" applyAlignment="1" applyProtection="1">
      <alignment horizontal="center" vertical="center"/>
    </xf>
    <xf numFmtId="0" fontId="68" fillId="26" borderId="0" xfId="0" applyFont="1" applyFill="1" applyBorder="1" applyAlignment="1" applyProtection="1">
      <alignment horizontal="center" vertical="center"/>
    </xf>
    <xf numFmtId="0" fontId="68" fillId="24" borderId="0" xfId="0" applyFont="1" applyFill="1" applyBorder="1" applyAlignment="1" applyProtection="1">
      <alignment horizontal="center" vertical="center"/>
    </xf>
    <xf numFmtId="0" fontId="68" fillId="27" borderId="0" xfId="0" applyFont="1" applyFill="1" applyBorder="1" applyAlignment="1" applyProtection="1">
      <alignment horizontal="center" vertical="center"/>
    </xf>
    <xf numFmtId="0" fontId="42" fillId="4" borderId="0" xfId="0" applyFont="1" applyFill="1" applyBorder="1" applyAlignment="1" applyProtection="1">
      <alignment horizontal="center" vertical="center"/>
    </xf>
    <xf numFmtId="0" fontId="18" fillId="28" borderId="0" xfId="0" quotePrefix="1" applyFont="1" applyFill="1" applyBorder="1" applyAlignment="1" applyProtection="1">
      <alignment horizontal="center" vertical="center"/>
    </xf>
    <xf numFmtId="0" fontId="18" fillId="29" borderId="0" xfId="0" quotePrefix="1" applyFont="1" applyFill="1" applyBorder="1" applyAlignment="1" applyProtection="1">
      <alignment horizontal="center" vertical="center"/>
    </xf>
    <xf numFmtId="0" fontId="18" fillId="20" borderId="0" xfId="0" quotePrefix="1" applyFont="1" applyFill="1" applyBorder="1" applyAlignment="1" applyProtection="1">
      <alignment horizontal="center" vertical="center"/>
    </xf>
    <xf numFmtId="0" fontId="18" fillId="30"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2" fontId="69" fillId="4" borderId="0" xfId="1" applyNumberFormat="1" applyFont="1" applyFill="1" applyBorder="1" applyAlignment="1">
      <alignment horizontal="right" vertical="center" wrapText="1" indent="1"/>
    </xf>
    <xf numFmtId="0" fontId="58" fillId="4" borderId="0" xfId="0" quotePrefix="1" applyFont="1" applyFill="1" applyBorder="1" applyAlignment="1"/>
    <xf numFmtId="0" fontId="70" fillId="28" borderId="0" xfId="0" quotePrefix="1" applyFont="1" applyFill="1" applyAlignment="1">
      <alignment horizontal="center" vertical="center"/>
    </xf>
    <xf numFmtId="0" fontId="71" fillId="28" borderId="0" xfId="0" applyFont="1" applyFill="1" applyAlignment="1">
      <alignment horizontal="center" vertical="center"/>
    </xf>
    <xf numFmtId="0" fontId="71" fillId="0" borderId="0" xfId="0" applyFont="1" applyAlignment="1">
      <alignment horizontal="center" vertical="center"/>
    </xf>
    <xf numFmtId="0" fontId="70" fillId="28" borderId="0" xfId="0" applyFont="1" applyFill="1" applyAlignment="1">
      <alignment horizontal="center" vertical="center"/>
    </xf>
    <xf numFmtId="0" fontId="70" fillId="11" borderId="0" xfId="0" applyFont="1" applyFill="1" applyAlignment="1">
      <alignment horizontal="center" vertical="center"/>
    </xf>
    <xf numFmtId="0" fontId="71" fillId="11" borderId="0" xfId="0" applyFont="1" applyFill="1" applyAlignment="1">
      <alignment horizontal="center" vertical="center"/>
    </xf>
    <xf numFmtId="0" fontId="42" fillId="11" borderId="0" xfId="0" quotePrefix="1" applyFont="1" applyFill="1" applyAlignment="1">
      <alignment horizontal="center" vertical="center"/>
    </xf>
    <xf numFmtId="0" fontId="71" fillId="31" borderId="0" xfId="0" quotePrefix="1" applyFont="1" applyFill="1" applyAlignment="1">
      <alignment horizontal="center" vertical="center"/>
    </xf>
    <xf numFmtId="0" fontId="71" fillId="31" borderId="0" xfId="0" applyFont="1" applyFill="1" applyAlignment="1">
      <alignment horizontal="center" vertical="center"/>
    </xf>
    <xf numFmtId="0" fontId="42" fillId="31" borderId="0" xfId="0" quotePrefix="1" applyFont="1" applyFill="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42" fillId="7" borderId="0" xfId="0" applyFont="1" applyFill="1" applyBorder="1" applyAlignment="1" applyProtection="1">
      <alignment horizontal="center"/>
      <protection locked="0"/>
    </xf>
    <xf numFmtId="2" fontId="18" fillId="20" borderId="0" xfId="0" applyNumberFormat="1" applyFont="1" applyFill="1" applyBorder="1" applyAlignment="1" applyProtection="1">
      <alignment horizontal="center"/>
      <protection locked="0"/>
    </xf>
    <xf numFmtId="0" fontId="42" fillId="7" borderId="0" xfId="0" applyFont="1" applyFill="1" applyBorder="1" applyAlignment="1">
      <alignment horizontal="center"/>
    </xf>
    <xf numFmtId="2" fontId="18" fillId="0" borderId="0" xfId="0" applyNumberFormat="1" applyFont="1" applyBorder="1" applyAlignment="1">
      <alignment horizontal="center"/>
    </xf>
    <xf numFmtId="0" fontId="18" fillId="7" borderId="0" xfId="0" quotePrefix="1" applyFont="1" applyFill="1" applyBorder="1" applyAlignment="1" applyProtection="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42" fillId="4" borderId="0" xfId="0" applyFont="1" applyFill="1" applyBorder="1" applyAlignment="1">
      <alignment horizontal="center" vertical="center"/>
    </xf>
    <xf numFmtId="0" fontId="54" fillId="4" borderId="0" xfId="0" applyFont="1" applyFill="1" applyAlignment="1">
      <alignment horizontal="center" vertical="center"/>
    </xf>
    <xf numFmtId="0" fontId="17" fillId="23" borderId="16" xfId="0" quotePrefix="1" applyFont="1" applyFill="1" applyBorder="1" applyAlignment="1">
      <alignment horizontal="center" vertical="center"/>
    </xf>
    <xf numFmtId="2" fontId="12" fillId="12" borderId="0" xfId="1" quotePrefix="1" applyNumberFormat="1" applyFont="1" applyFill="1" applyBorder="1" applyAlignment="1">
      <alignment horizontal="right" vertical="center" wrapText="1" indent="1"/>
    </xf>
    <xf numFmtId="0" fontId="13" fillId="0" borderId="0" xfId="1" quotePrefix="1" applyFont="1" applyFill="1" applyBorder="1" applyAlignment="1">
      <alignment horizontal="left"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42" fillId="4" borderId="0" xfId="0" applyFont="1" applyFill="1" applyBorder="1" applyAlignment="1">
      <alignment horizontal="center" vertical="center"/>
    </xf>
    <xf numFmtId="0" fontId="68" fillId="33" borderId="0" xfId="0" applyFont="1" applyFill="1" applyBorder="1" applyAlignment="1" applyProtection="1">
      <alignment horizontal="center" vertical="center"/>
    </xf>
    <xf numFmtId="0" fontId="42" fillId="7" borderId="0" xfId="0" applyFont="1" applyFill="1" applyBorder="1" applyAlignment="1" applyProtection="1">
      <alignment horizontal="right" indent="1"/>
      <protection locked="0"/>
    </xf>
    <xf numFmtId="2" fontId="18" fillId="0" borderId="0" xfId="0" applyNumberFormat="1" applyFont="1" applyBorder="1" applyAlignment="1" applyProtection="1">
      <alignment horizontal="right" vertical="center" indent="1"/>
      <protection locked="0"/>
    </xf>
    <xf numFmtId="0" fontId="19" fillId="6" borderId="0" xfId="0" applyFont="1" applyFill="1" applyBorder="1" applyAlignment="1" applyProtection="1">
      <alignment horizontal="right" vertical="center" indent="1"/>
      <protection locked="0"/>
    </xf>
    <xf numFmtId="2" fontId="18" fillId="20" borderId="0" xfId="0" applyNumberFormat="1" applyFont="1" applyFill="1" applyBorder="1" applyAlignment="1" applyProtection="1">
      <alignment horizontal="right" indent="1"/>
      <protection locked="0"/>
    </xf>
    <xf numFmtId="2" fontId="18" fillId="20" borderId="0" xfId="0" applyNumberFormat="1" applyFont="1" applyFill="1" applyBorder="1" applyAlignment="1" applyProtection="1">
      <alignment horizontal="right" vertical="center" indent="1"/>
      <protection locked="0"/>
    </xf>
    <xf numFmtId="2" fontId="18" fillId="15" borderId="0" xfId="0" applyNumberFormat="1" applyFont="1" applyFill="1" applyBorder="1" applyAlignment="1" applyProtection="1">
      <alignment horizontal="right" vertical="center" indent="1"/>
      <protection locked="0"/>
    </xf>
    <xf numFmtId="1" fontId="18" fillId="0" borderId="0" xfId="0" applyNumberFormat="1" applyFont="1" applyBorder="1" applyAlignment="1" applyProtection="1">
      <alignment horizontal="right" indent="1"/>
      <protection locked="0"/>
    </xf>
    <xf numFmtId="2" fontId="20" fillId="4" borderId="0" xfId="0" applyNumberFormat="1" applyFont="1" applyFill="1" applyBorder="1" applyAlignment="1">
      <alignment horizontal="center"/>
    </xf>
    <xf numFmtId="167" fontId="18" fillId="0" borderId="0" xfId="0" applyNumberFormat="1" applyFont="1" applyBorder="1" applyAlignment="1" applyProtection="1">
      <alignment horizontal="right" indent="1"/>
      <protection locked="0"/>
    </xf>
    <xf numFmtId="0" fontId="42" fillId="4" borderId="0" xfId="0" applyFont="1" applyFill="1" applyBorder="1" applyAlignment="1">
      <alignment horizontal="center" vertical="center"/>
    </xf>
    <xf numFmtId="0" fontId="17" fillId="23" borderId="0" xfId="0" quotePrefix="1" applyFont="1" applyFill="1" applyBorder="1" applyAlignment="1">
      <alignment horizontal="center" vertical="center"/>
    </xf>
    <xf numFmtId="0" fontId="70" fillId="31" borderId="0" xfId="0" quotePrefix="1" applyFont="1" applyFill="1" applyAlignment="1">
      <alignment horizontal="center" vertical="center"/>
    </xf>
    <xf numFmtId="0" fontId="73" fillId="10" borderId="0" xfId="0" applyFont="1" applyFill="1" applyAlignment="1">
      <alignment horizontal="center" vertical="center"/>
    </xf>
    <xf numFmtId="0" fontId="67" fillId="4" borderId="0" xfId="0" applyFont="1" applyFill="1" applyBorder="1" applyAlignment="1">
      <alignment horizontal="center" vertical="center"/>
    </xf>
    <xf numFmtId="0" fontId="18" fillId="18" borderId="0" xfId="0" applyFont="1" applyFill="1" applyBorder="1" applyAlignment="1">
      <alignment horizontal="center" vertical="center"/>
    </xf>
    <xf numFmtId="0" fontId="74" fillId="4" borderId="0" xfId="0" applyFont="1" applyFill="1" applyBorder="1" applyAlignment="1">
      <alignment horizontal="center" vertical="center"/>
    </xf>
    <xf numFmtId="0" fontId="75" fillId="4" borderId="0" xfId="0" applyFont="1" applyFill="1" applyBorder="1" applyAlignment="1">
      <alignment horizontal="center" vertical="center"/>
    </xf>
    <xf numFmtId="0" fontId="18" fillId="34" borderId="0" xfId="0" applyFont="1" applyFill="1" applyBorder="1" applyAlignment="1">
      <alignment horizontal="center" vertical="center"/>
    </xf>
    <xf numFmtId="2" fontId="21" fillId="0" borderId="0" xfId="0" quotePrefix="1" applyNumberFormat="1" applyFont="1" applyBorder="1" applyAlignment="1" applyProtection="1">
      <alignment horizontal="center" vertical="center"/>
      <protection locked="0"/>
    </xf>
    <xf numFmtId="167" fontId="18" fillId="19" borderId="0" xfId="0" applyNumberFormat="1" applyFont="1" applyFill="1" applyBorder="1" applyAlignment="1" applyProtection="1">
      <alignment horizontal="right" indent="1"/>
      <protection locked="0"/>
    </xf>
    <xf numFmtId="0" fontId="10" fillId="8" borderId="0" xfId="0" quotePrefix="1" applyFont="1" applyFill="1" applyAlignment="1">
      <alignment horizontal="left" vertical="center"/>
    </xf>
    <xf numFmtId="0" fontId="3" fillId="14" borderId="0" xfId="1" quotePrefix="1" applyFont="1" applyFill="1" applyBorder="1" applyAlignment="1">
      <alignment horizontal="left" vertical="center" wrapText="1"/>
    </xf>
    <xf numFmtId="0" fontId="8" fillId="18" borderId="0" xfId="1" quotePrefix="1" applyFont="1" applyFill="1" applyBorder="1" applyAlignment="1">
      <alignment horizontal="left" vertical="center" wrapText="1"/>
    </xf>
    <xf numFmtId="0" fontId="72" fillId="32" borderId="0" xfId="0" quotePrefix="1" applyFont="1" applyFill="1" applyAlignment="1">
      <alignment horizontal="center" vertical="center"/>
    </xf>
    <xf numFmtId="0" fontId="17" fillId="23" borderId="0" xfId="0" applyFont="1" applyFill="1" applyBorder="1" applyAlignment="1" applyProtection="1">
      <alignment horizontal="center" vertical="center"/>
    </xf>
    <xf numFmtId="0" fontId="18" fillId="22" borderId="2" xfId="0" quotePrefix="1" applyFont="1" applyFill="1" applyBorder="1" applyAlignment="1" applyProtection="1">
      <alignment horizontal="center" vertical="center"/>
    </xf>
    <xf numFmtId="0" fontId="18" fillId="22" borderId="3" xfId="0" quotePrefix="1" applyFont="1" applyFill="1" applyBorder="1" applyAlignment="1" applyProtection="1">
      <alignment horizontal="center" vertical="center"/>
    </xf>
    <xf numFmtId="0" fontId="18" fillId="22" borderId="6" xfId="0" quotePrefix="1" applyFont="1" applyFill="1" applyBorder="1" applyAlignment="1" applyProtection="1">
      <alignment horizontal="center" vertical="center"/>
    </xf>
    <xf numFmtId="0" fontId="18" fillId="22" borderId="3" xfId="0" applyFont="1" applyFill="1" applyBorder="1" applyAlignment="1" applyProtection="1">
      <alignment horizontal="center" vertical="center"/>
    </xf>
    <xf numFmtId="0" fontId="18" fillId="22" borderId="6" xfId="0" applyFont="1" applyFill="1" applyBorder="1" applyAlignment="1" applyProtection="1">
      <alignment horizontal="center"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17" fillId="23" borderId="2" xfId="0" applyFont="1" applyFill="1" applyBorder="1" applyAlignment="1">
      <alignment horizontal="center" vertical="center"/>
    </xf>
    <xf numFmtId="0" fontId="17" fillId="23" borderId="3" xfId="0" applyFont="1" applyFill="1" applyBorder="1" applyAlignment="1">
      <alignment horizontal="center" vertical="center"/>
    </xf>
    <xf numFmtId="0" fontId="17" fillId="23" borderId="6" xfId="0" applyFont="1" applyFill="1" applyBorder="1" applyAlignment="1">
      <alignment horizontal="center" vertical="center"/>
    </xf>
    <xf numFmtId="0" fontId="17" fillId="23" borderId="2" xfId="0" quotePrefix="1" applyFont="1" applyFill="1" applyBorder="1" applyAlignment="1">
      <alignment horizontal="center" vertical="center"/>
    </xf>
    <xf numFmtId="0" fontId="17" fillId="23" borderId="3" xfId="0" quotePrefix="1" applyFont="1" applyFill="1" applyBorder="1" applyAlignment="1">
      <alignment horizontal="center" vertical="center"/>
    </xf>
    <xf numFmtId="0" fontId="17" fillId="23" borderId="6" xfId="0" quotePrefix="1" applyFont="1" applyFill="1" applyBorder="1" applyAlignment="1">
      <alignment horizontal="center" vertical="center"/>
    </xf>
    <xf numFmtId="0" fontId="17" fillId="23" borderId="9" xfId="0" applyFont="1" applyFill="1" applyBorder="1" applyAlignment="1">
      <alignment horizontal="center" vertical="center"/>
    </xf>
    <xf numFmtId="0" fontId="17" fillId="23" borderId="11" xfId="0" applyFont="1" applyFill="1" applyBorder="1" applyAlignment="1">
      <alignment horizontal="center" vertical="center"/>
    </xf>
    <xf numFmtId="0" fontId="17" fillId="23" borderId="10" xfId="0" applyFont="1" applyFill="1" applyBorder="1" applyAlignment="1">
      <alignment horizontal="center" vertical="center"/>
    </xf>
    <xf numFmtId="0" fontId="42" fillId="4" borderId="2" xfId="0" quotePrefix="1" applyFont="1" applyFill="1" applyBorder="1" applyAlignment="1">
      <alignment horizontal="center" vertical="center"/>
    </xf>
    <xf numFmtId="0" fontId="42" fillId="4" borderId="3" xfId="0" quotePrefix="1"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3" xfId="0" applyFont="1" applyFill="1" applyBorder="1" applyAlignment="1">
      <alignment horizontal="center" vertical="center"/>
    </xf>
    <xf numFmtId="0" fontId="17" fillId="23" borderId="3" xfId="0" applyFont="1" applyFill="1" applyBorder="1" applyAlignment="1" applyProtection="1">
      <alignment horizontal="center" vertical="center"/>
      <protection locked="0"/>
    </xf>
    <xf numFmtId="0" fontId="17" fillId="23" borderId="8" xfId="0" applyFont="1" applyFill="1" applyBorder="1" applyAlignment="1" applyProtection="1">
      <alignment horizontal="center" vertical="center"/>
      <protection locked="0"/>
    </xf>
    <xf numFmtId="0" fontId="42" fillId="4" borderId="11" xfId="0" applyFont="1" applyFill="1" applyBorder="1" applyAlignment="1">
      <alignment horizontal="center" vertical="center"/>
    </xf>
    <xf numFmtId="0" fontId="17" fillId="23" borderId="11" xfId="0" applyFont="1" applyFill="1" applyBorder="1" applyAlignment="1" applyProtection="1">
      <alignment horizontal="center" vertical="center"/>
      <protection locked="0"/>
    </xf>
    <xf numFmtId="0" fontId="17" fillId="23" borderId="2" xfId="0" applyFont="1" applyFill="1" applyBorder="1" applyAlignment="1" applyProtection="1">
      <alignment horizontal="center" vertical="center"/>
      <protection locked="0"/>
    </xf>
    <xf numFmtId="0" fontId="17" fillId="23" borderId="6" xfId="0" applyFont="1" applyFill="1" applyBorder="1" applyAlignment="1" applyProtection="1">
      <alignment horizontal="center" vertical="center"/>
      <protection locked="0"/>
    </xf>
    <xf numFmtId="0" fontId="17" fillId="23" borderId="11" xfId="0" quotePrefix="1" applyFont="1" applyFill="1" applyBorder="1" applyAlignment="1">
      <alignment horizontal="center" vertical="center"/>
    </xf>
    <xf numFmtId="0" fontId="42" fillId="4" borderId="9" xfId="0" quotePrefix="1" applyFont="1" applyFill="1" applyBorder="1" applyAlignment="1">
      <alignment horizontal="center" vertical="center"/>
    </xf>
    <xf numFmtId="0" fontId="42" fillId="4" borderId="11" xfId="0" quotePrefix="1" applyFont="1" applyFill="1" applyBorder="1" applyAlignment="1">
      <alignment horizontal="center" vertical="center"/>
    </xf>
    <xf numFmtId="0" fontId="17" fillId="23" borderId="9" xfId="0" quotePrefix="1" applyFont="1" applyFill="1" applyBorder="1" applyAlignment="1">
      <alignment horizontal="center" vertical="center"/>
    </xf>
    <xf numFmtId="0" fontId="17" fillId="23" borderId="2" xfId="0" quotePrefix="1" applyFont="1" applyFill="1" applyBorder="1" applyAlignment="1" applyProtection="1">
      <alignment horizontal="center" vertical="center"/>
      <protection locked="0"/>
    </xf>
    <xf numFmtId="0" fontId="42" fillId="4" borderId="0" xfId="0" applyFont="1" applyFill="1" applyBorder="1" applyAlignment="1">
      <alignment horizontal="center" vertical="center"/>
    </xf>
    <xf numFmtId="0" fontId="17" fillId="23" borderId="8" xfId="0" quotePrefix="1" applyFont="1" applyFill="1" applyBorder="1" applyAlignment="1" applyProtection="1">
      <alignment horizontal="center" vertical="center"/>
      <protection locked="0"/>
    </xf>
    <xf numFmtId="0" fontId="18" fillId="7" borderId="0" xfId="0" quotePrefix="1" applyFont="1" applyFill="1" applyBorder="1" applyAlignment="1" applyProtection="1">
      <alignment horizontal="left" vertical="center"/>
    </xf>
    <xf numFmtId="0" fontId="17" fillId="23" borderId="6" xfId="0" quotePrefix="1" applyFont="1" applyFill="1" applyBorder="1" applyAlignment="1" applyProtection="1">
      <alignment horizontal="center" vertical="center"/>
      <protection locked="0"/>
    </xf>
    <xf numFmtId="0" fontId="42" fillId="4" borderId="17"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17" fillId="23" borderId="8" xfId="0" quotePrefix="1" applyFont="1" applyFill="1" applyBorder="1" applyAlignment="1">
      <alignment horizontal="center" vertical="center"/>
    </xf>
    <xf numFmtId="0" fontId="17" fillId="23" borderId="5" xfId="0" quotePrefix="1" applyFont="1" applyFill="1" applyBorder="1" applyAlignment="1">
      <alignment horizontal="center" vertical="center"/>
    </xf>
    <xf numFmtId="0" fontId="42" fillId="4" borderId="6" xfId="0" quotePrefix="1" applyFont="1" applyFill="1" applyBorder="1" applyAlignment="1">
      <alignment horizontal="center" vertical="center"/>
    </xf>
    <xf numFmtId="0" fontId="42" fillId="4" borderId="10" xfId="0" quotePrefix="1" applyFont="1" applyFill="1" applyBorder="1" applyAlignment="1">
      <alignment horizontal="center" vertical="center"/>
    </xf>
    <xf numFmtId="0" fontId="17" fillId="23" borderId="0" xfId="0" quotePrefix="1" applyFont="1" applyFill="1" applyBorder="1" applyAlignment="1">
      <alignment horizontal="center" vertical="center"/>
    </xf>
    <xf numFmtId="0" fontId="17" fillId="23" borderId="3" xfId="0" quotePrefix="1" applyFont="1" applyFill="1" applyBorder="1" applyAlignment="1" applyProtection="1">
      <alignment horizontal="center" vertical="center"/>
      <protection locked="0"/>
    </xf>
    <xf numFmtId="0" fontId="17" fillId="23" borderId="9" xfId="0" applyFont="1" applyFill="1" applyBorder="1" applyAlignment="1" applyProtection="1">
      <alignment horizontal="center" vertical="center"/>
      <protection locked="0"/>
    </xf>
    <xf numFmtId="0" fontId="17" fillId="23" borderId="10" xfId="0" applyFont="1" applyFill="1" applyBorder="1" applyAlignment="1" applyProtection="1">
      <alignment horizontal="center" vertical="center"/>
      <protection locked="0"/>
    </xf>
    <xf numFmtId="0" fontId="17" fillId="23" borderId="11" xfId="0" quotePrefix="1" applyFont="1" applyFill="1" applyBorder="1" applyAlignment="1" applyProtection="1">
      <alignment horizontal="center" vertical="center"/>
      <protection locked="0"/>
    </xf>
    <xf numFmtId="0" fontId="17" fillId="23" borderId="10" xfId="0" quotePrefix="1"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7" fillId="23" borderId="10" xfId="0" quotePrefix="1" applyFont="1" applyFill="1" applyBorder="1" applyAlignment="1">
      <alignment horizontal="center" vertical="center"/>
    </xf>
    <xf numFmtId="0" fontId="17" fillId="23" borderId="7" xfId="0" applyFont="1" applyFill="1" applyBorder="1" applyAlignment="1">
      <alignment horizontal="center" vertical="center"/>
    </xf>
    <xf numFmtId="0" fontId="17" fillId="23" borderId="5" xfId="0" applyFont="1" applyFill="1" applyBorder="1" applyAlignment="1">
      <alignment horizontal="center" vertical="center"/>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left" vertical="center"/>
    </xf>
    <xf numFmtId="0" fontId="17" fillId="23" borderId="2" xfId="0" quotePrefix="1" applyFont="1" applyFill="1" applyBorder="1" applyAlignment="1">
      <alignment horizontal="center"/>
    </xf>
    <xf numFmtId="0" fontId="17" fillId="23" borderId="3" xfId="0" quotePrefix="1" applyFont="1" applyFill="1" applyBorder="1" applyAlignment="1">
      <alignment horizontal="center"/>
    </xf>
    <xf numFmtId="0" fontId="17" fillId="23" borderId="6" xfId="0" quotePrefix="1" applyFont="1" applyFill="1" applyBorder="1" applyAlignment="1">
      <alignment horizontal="center"/>
    </xf>
    <xf numFmtId="0" fontId="17" fillId="23" borderId="2" xfId="0" applyFont="1" applyFill="1" applyBorder="1" applyAlignment="1">
      <alignment horizontal="center"/>
    </xf>
    <xf numFmtId="0" fontId="17" fillId="23" borderId="3" xfId="0" applyFont="1" applyFill="1" applyBorder="1" applyAlignment="1">
      <alignment horizontal="center"/>
    </xf>
    <xf numFmtId="0" fontId="17" fillId="23" borderId="6" xfId="0" applyFont="1" applyFill="1" applyBorder="1" applyAlignment="1">
      <alignment horizontal="center"/>
    </xf>
  </cellXfs>
  <cellStyles count="4">
    <cellStyle name="Lien hypertexte" xfId="3" builtinId="8"/>
    <cellStyle name="Normal" xfId="0" builtinId="0"/>
    <cellStyle name="Normal_ELAEIS.V2.1" xfId="1"/>
    <cellStyle name="Pourcentage" xfId="2" builtinId="5"/>
  </cellStyles>
  <dxfs count="0"/>
  <tableStyles count="0" defaultTableStyle="TableStyleMedium9" defaultPivotStyle="PivotStyleLight16"/>
  <colors>
    <mruColors>
      <color rgb="FFFFFF66"/>
      <color rgb="FFFFFF99"/>
      <color rgb="FFCC9900"/>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STEM_Geom!$J$13:$J$37</c:f>
              <c:numCache>
                <c:formatCode>General</c:formatCode>
                <c:ptCount val="25"/>
                <c:pt idx="0">
                  <c:v>1</c:v>
                </c:pt>
              </c:numCache>
            </c:numRef>
          </c:xVal>
          <c:yVal>
            <c:numRef>
              <c:f>STEM_Geom!$K$13:$K$37</c:f>
              <c:numCache>
                <c:formatCode>0.00</c:formatCode>
                <c:ptCount val="25"/>
                <c:pt idx="0">
                  <c:v>0.5</c:v>
                </c:pt>
              </c:numCache>
            </c:numRef>
          </c:yVal>
          <c:smooth val="0"/>
        </c:ser>
        <c:dLbls>
          <c:showLegendKey val="0"/>
          <c:showVal val="0"/>
          <c:showCatName val="0"/>
          <c:showSerName val="0"/>
          <c:showPercent val="0"/>
          <c:showBubbleSize val="0"/>
        </c:dLbls>
        <c:axId val="94851456"/>
        <c:axId val="94853376"/>
      </c:scatterChart>
      <c:valAx>
        <c:axId val="94851456"/>
        <c:scaling>
          <c:orientation val="minMax"/>
          <c:min val="0"/>
        </c:scaling>
        <c:delete val="0"/>
        <c:axPos val="b"/>
        <c:numFmt formatCode="0" sourceLinked="0"/>
        <c:majorTickMark val="out"/>
        <c:minorTickMark val="none"/>
        <c:tickLblPos val="nextTo"/>
        <c:crossAx val="94853376"/>
        <c:crosses val="autoZero"/>
        <c:crossBetween val="midCat"/>
        <c:majorUnit val="100"/>
      </c:valAx>
      <c:valAx>
        <c:axId val="94853376"/>
        <c:scaling>
          <c:orientation val="minMax"/>
          <c:min val="0"/>
        </c:scaling>
        <c:delete val="0"/>
        <c:axPos val="l"/>
        <c:majorGridlines/>
        <c:numFmt formatCode="0.0" sourceLinked="0"/>
        <c:majorTickMark val="out"/>
        <c:minorTickMark val="none"/>
        <c:tickLblPos val="nextTo"/>
        <c:crossAx val="94851456"/>
        <c:crosses val="autoZero"/>
        <c:crossBetween val="midCat"/>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FROND_Prod!$P$13:$P$37</c:f>
              <c:numCache>
                <c:formatCode>General</c:formatCode>
                <c:ptCount val="25"/>
                <c:pt idx="0">
                  <c:v>1</c:v>
                </c:pt>
              </c:numCache>
            </c:numRef>
          </c:xVal>
          <c:yVal>
            <c:numRef>
              <c:f>FROND_Prod!$Q$13:$Q$37</c:f>
              <c:numCache>
                <c:formatCode>0.00</c:formatCode>
                <c:ptCount val="25"/>
                <c:pt idx="0">
                  <c:v>60</c:v>
                </c:pt>
              </c:numCache>
            </c:numRef>
          </c:yVal>
          <c:smooth val="0"/>
        </c:ser>
        <c:dLbls>
          <c:showLegendKey val="0"/>
          <c:showVal val="0"/>
          <c:showCatName val="0"/>
          <c:showSerName val="0"/>
          <c:showPercent val="0"/>
          <c:showBubbleSize val="0"/>
        </c:dLbls>
        <c:axId val="96387840"/>
        <c:axId val="96389760"/>
      </c:scatterChart>
      <c:valAx>
        <c:axId val="96387840"/>
        <c:scaling>
          <c:orientation val="minMax"/>
          <c:min val="0"/>
        </c:scaling>
        <c:delete val="0"/>
        <c:axPos val="b"/>
        <c:numFmt formatCode="0" sourceLinked="0"/>
        <c:majorTickMark val="out"/>
        <c:minorTickMark val="none"/>
        <c:tickLblPos val="nextTo"/>
        <c:crossAx val="96389760"/>
        <c:crosses val="autoZero"/>
        <c:crossBetween val="midCat"/>
      </c:valAx>
      <c:valAx>
        <c:axId val="96389760"/>
        <c:scaling>
          <c:orientation val="minMax"/>
          <c:min val="0"/>
        </c:scaling>
        <c:delete val="0"/>
        <c:axPos val="l"/>
        <c:majorGridlines/>
        <c:numFmt formatCode="0" sourceLinked="0"/>
        <c:majorTickMark val="out"/>
        <c:minorTickMark val="none"/>
        <c:tickLblPos val="nextTo"/>
        <c:crossAx val="96387840"/>
        <c:crosses val="autoZero"/>
        <c:crossBetween val="midCat"/>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100</c:v>
                </c:pt>
                <c:pt idx="2">
                  <c:v>200</c:v>
                </c:pt>
                <c:pt idx="3">
                  <c:v>300</c:v>
                </c:pt>
                <c:pt idx="4">
                  <c:v>400</c:v>
                </c:pt>
                <c:pt idx="5">
                  <c:v>500</c:v>
                </c:pt>
                <c:pt idx="6">
                  <c:v>600</c:v>
                </c:pt>
              </c:numCache>
            </c:numRef>
          </c:xVal>
          <c:yVal>
            <c:numRef>
              <c:f>FROND_NERVURE_Geom!$D$13:$D$37</c:f>
              <c:numCache>
                <c:formatCode>0.00</c:formatCode>
                <c:ptCount val="25"/>
                <c:pt idx="0">
                  <c:v>40</c:v>
                </c:pt>
                <c:pt idx="1">
                  <c:v>45</c:v>
                </c:pt>
                <c:pt idx="2">
                  <c:v>50</c:v>
                </c:pt>
                <c:pt idx="3">
                  <c:v>55</c:v>
                </c:pt>
                <c:pt idx="4">
                  <c:v>60</c:v>
                </c:pt>
                <c:pt idx="5">
                  <c:v>65</c:v>
                </c:pt>
                <c:pt idx="6">
                  <c:v>65</c:v>
                </c:pt>
              </c:numCache>
            </c:numRef>
          </c:yVal>
          <c:smooth val="0"/>
        </c:ser>
        <c:dLbls>
          <c:showLegendKey val="0"/>
          <c:showVal val="0"/>
          <c:showCatName val="0"/>
          <c:showSerName val="0"/>
          <c:showPercent val="0"/>
          <c:showBubbleSize val="0"/>
        </c:dLbls>
        <c:axId val="96475392"/>
        <c:axId val="96547200"/>
      </c:scatterChart>
      <c:valAx>
        <c:axId val="96475392"/>
        <c:scaling>
          <c:orientation val="minMax"/>
          <c:min val="0"/>
        </c:scaling>
        <c:delete val="0"/>
        <c:axPos val="b"/>
        <c:numFmt formatCode="0" sourceLinked="0"/>
        <c:majorTickMark val="out"/>
        <c:minorTickMark val="none"/>
        <c:tickLblPos val="nextTo"/>
        <c:crossAx val="96547200"/>
        <c:crosses val="autoZero"/>
        <c:crossBetween val="midCat"/>
      </c:valAx>
      <c:valAx>
        <c:axId val="96547200"/>
        <c:scaling>
          <c:orientation val="minMax"/>
          <c:min val="0"/>
        </c:scaling>
        <c:delete val="0"/>
        <c:axPos val="l"/>
        <c:majorGridlines/>
        <c:numFmt formatCode="0" sourceLinked="0"/>
        <c:majorTickMark val="out"/>
        <c:minorTickMark val="none"/>
        <c:tickLblPos val="nextTo"/>
        <c:crossAx val="96475392"/>
        <c:crosses val="autoZero"/>
        <c:crossBetween val="midCat"/>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FROND_NERVURE_Geom!$I$13:$I$37</c:f>
              <c:numCache>
                <c:formatCode>General</c:formatCode>
                <c:ptCount val="25"/>
                <c:pt idx="0">
                  <c:v>1</c:v>
                </c:pt>
              </c:numCache>
            </c:numRef>
          </c:xVal>
          <c:yVal>
            <c:numRef>
              <c:f>FROND_NERVURE_Geom!$J$13:$J$37</c:f>
              <c:numCache>
                <c:formatCode>0.00</c:formatCode>
                <c:ptCount val="25"/>
                <c:pt idx="0">
                  <c:v>2</c:v>
                </c:pt>
              </c:numCache>
            </c:numRef>
          </c:yVal>
          <c:smooth val="0"/>
        </c:ser>
        <c:dLbls>
          <c:showLegendKey val="0"/>
          <c:showVal val="0"/>
          <c:showCatName val="0"/>
          <c:showSerName val="0"/>
          <c:showPercent val="0"/>
          <c:showBubbleSize val="0"/>
        </c:dLbls>
        <c:axId val="96553984"/>
        <c:axId val="96580736"/>
      </c:scatterChart>
      <c:valAx>
        <c:axId val="96553984"/>
        <c:scaling>
          <c:orientation val="minMax"/>
          <c:min val="0"/>
        </c:scaling>
        <c:delete val="0"/>
        <c:axPos val="b"/>
        <c:numFmt formatCode="0" sourceLinked="0"/>
        <c:majorTickMark val="out"/>
        <c:minorTickMark val="none"/>
        <c:tickLblPos val="nextTo"/>
        <c:crossAx val="96580736"/>
        <c:crosses val="autoZero"/>
        <c:crossBetween val="midCat"/>
      </c:valAx>
      <c:valAx>
        <c:axId val="96580736"/>
        <c:scaling>
          <c:orientation val="minMax"/>
          <c:min val="0"/>
        </c:scaling>
        <c:delete val="0"/>
        <c:axPos val="l"/>
        <c:majorGridlines/>
        <c:numFmt formatCode="0" sourceLinked="0"/>
        <c:majorTickMark val="out"/>
        <c:minorTickMark val="none"/>
        <c:tickLblPos val="nextTo"/>
        <c:crossAx val="96553984"/>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FROND_NERVURE_Geom!$L$13:$L$37</c:f>
              <c:numCache>
                <c:formatCode>0.00</c:formatCode>
                <c:ptCount val="25"/>
                <c:pt idx="0">
                  <c:v>0</c:v>
                </c:pt>
                <c:pt idx="1">
                  <c:v>10</c:v>
                </c:pt>
                <c:pt idx="2">
                  <c:v>50</c:v>
                </c:pt>
                <c:pt idx="3">
                  <c:v>98</c:v>
                </c:pt>
                <c:pt idx="4">
                  <c:v>100</c:v>
                </c:pt>
              </c:numCache>
            </c:numRef>
          </c:xVal>
          <c:yVal>
            <c:numRef>
              <c:f>FROND_NERVURE_Geom!$M$13:$M$37</c:f>
              <c:numCache>
                <c:formatCode>0.00</c:formatCode>
                <c:ptCount val="25"/>
                <c:pt idx="0">
                  <c:v>1.5</c:v>
                </c:pt>
                <c:pt idx="1">
                  <c:v>0.9</c:v>
                </c:pt>
                <c:pt idx="2">
                  <c:v>0.4</c:v>
                </c:pt>
                <c:pt idx="3">
                  <c:v>0.5</c:v>
                </c:pt>
                <c:pt idx="4">
                  <c:v>1</c:v>
                </c:pt>
              </c:numCache>
            </c:numRef>
          </c:yVal>
          <c:smooth val="0"/>
        </c:ser>
        <c:dLbls>
          <c:showLegendKey val="0"/>
          <c:showVal val="0"/>
          <c:showCatName val="0"/>
          <c:showSerName val="0"/>
          <c:showPercent val="0"/>
          <c:showBubbleSize val="0"/>
        </c:dLbls>
        <c:axId val="94896512"/>
        <c:axId val="94898048"/>
      </c:scatterChart>
      <c:valAx>
        <c:axId val="94896512"/>
        <c:scaling>
          <c:orientation val="minMax"/>
          <c:max val="100"/>
          <c:min val="0"/>
        </c:scaling>
        <c:delete val="0"/>
        <c:axPos val="b"/>
        <c:numFmt formatCode="0" sourceLinked="0"/>
        <c:majorTickMark val="out"/>
        <c:minorTickMark val="none"/>
        <c:tickLblPos val="nextTo"/>
        <c:crossAx val="94898048"/>
        <c:crosses val="autoZero"/>
        <c:crossBetween val="midCat"/>
      </c:valAx>
      <c:valAx>
        <c:axId val="94898048"/>
        <c:scaling>
          <c:orientation val="minMax"/>
          <c:min val="0"/>
        </c:scaling>
        <c:delete val="0"/>
        <c:axPos val="l"/>
        <c:majorGridlines/>
        <c:numFmt formatCode="0.0" sourceLinked="0"/>
        <c:majorTickMark val="out"/>
        <c:minorTickMark val="none"/>
        <c:tickLblPos val="nextTo"/>
        <c:crossAx val="94896512"/>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76274372919879863"/>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FROND_NERVURE_Geom!$Q$13:$Q$37</c:f>
              <c:numCache>
                <c:formatCode>General</c:formatCode>
                <c:ptCount val="25"/>
                <c:pt idx="0">
                  <c:v>1</c:v>
                </c:pt>
              </c:numCache>
            </c:numRef>
          </c:xVal>
          <c:yVal>
            <c:numRef>
              <c:f>FROND_NERVURE_Geom!$R$13:$R$37</c:f>
              <c:numCache>
                <c:formatCode>0.00</c:formatCode>
                <c:ptCount val="25"/>
                <c:pt idx="0">
                  <c:v>1</c:v>
                </c:pt>
              </c:numCache>
            </c:numRef>
          </c:yVal>
          <c:smooth val="0"/>
        </c:ser>
        <c:dLbls>
          <c:showLegendKey val="0"/>
          <c:showVal val="0"/>
          <c:showCatName val="0"/>
          <c:showSerName val="0"/>
          <c:showPercent val="0"/>
          <c:showBubbleSize val="0"/>
        </c:dLbls>
        <c:axId val="94917376"/>
        <c:axId val="94919296"/>
      </c:scatterChart>
      <c:valAx>
        <c:axId val="94917376"/>
        <c:scaling>
          <c:orientation val="minMax"/>
          <c:min val="0"/>
        </c:scaling>
        <c:delete val="0"/>
        <c:axPos val="b"/>
        <c:numFmt formatCode="0" sourceLinked="0"/>
        <c:majorTickMark val="out"/>
        <c:minorTickMark val="none"/>
        <c:tickLblPos val="nextTo"/>
        <c:crossAx val="94919296"/>
        <c:crosses val="autoZero"/>
        <c:crossBetween val="midCat"/>
      </c:valAx>
      <c:valAx>
        <c:axId val="94919296"/>
        <c:scaling>
          <c:orientation val="minMax"/>
          <c:min val="0"/>
        </c:scaling>
        <c:delete val="0"/>
        <c:axPos val="l"/>
        <c:majorGridlines/>
        <c:numFmt formatCode="0" sourceLinked="0"/>
        <c:majorTickMark val="out"/>
        <c:minorTickMark val="none"/>
        <c:tickLblPos val="nextTo"/>
        <c:crossAx val="94917376"/>
        <c:crosses val="autoZero"/>
        <c:crossBetween val="midCat"/>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FROND_NERVURE_Geom!$T$13:$T$37</c:f>
              <c:numCache>
                <c:formatCode>0.00</c:formatCode>
                <c:ptCount val="25"/>
                <c:pt idx="0">
                  <c:v>0</c:v>
                </c:pt>
                <c:pt idx="1">
                  <c:v>10</c:v>
                </c:pt>
                <c:pt idx="2">
                  <c:v>50</c:v>
                </c:pt>
                <c:pt idx="3">
                  <c:v>98</c:v>
                </c:pt>
                <c:pt idx="4">
                  <c:v>100</c:v>
                </c:pt>
              </c:numCache>
            </c:numRef>
          </c:xVal>
          <c:yVal>
            <c:numRef>
              <c:f>FROND_NERVURE_Geom!$U$13:$U$37</c:f>
              <c:numCache>
                <c:formatCode>0.00</c:formatCode>
                <c:ptCount val="25"/>
                <c:pt idx="0">
                  <c:v>1.5</c:v>
                </c:pt>
                <c:pt idx="1">
                  <c:v>0.95</c:v>
                </c:pt>
                <c:pt idx="2">
                  <c:v>0.4</c:v>
                </c:pt>
                <c:pt idx="3">
                  <c:v>0.5</c:v>
                </c:pt>
                <c:pt idx="4">
                  <c:v>0.8</c:v>
                </c:pt>
              </c:numCache>
            </c:numRef>
          </c:yVal>
          <c:smooth val="0"/>
        </c:ser>
        <c:dLbls>
          <c:showLegendKey val="0"/>
          <c:showVal val="0"/>
          <c:showCatName val="0"/>
          <c:showSerName val="0"/>
          <c:showPercent val="0"/>
          <c:showBubbleSize val="0"/>
        </c:dLbls>
        <c:axId val="94959488"/>
        <c:axId val="94961024"/>
      </c:scatterChart>
      <c:valAx>
        <c:axId val="94959488"/>
        <c:scaling>
          <c:orientation val="minMax"/>
          <c:max val="100"/>
          <c:min val="0"/>
        </c:scaling>
        <c:delete val="0"/>
        <c:axPos val="b"/>
        <c:numFmt formatCode="0" sourceLinked="0"/>
        <c:majorTickMark val="out"/>
        <c:minorTickMark val="none"/>
        <c:tickLblPos val="nextTo"/>
        <c:crossAx val="94961024"/>
        <c:crosses val="autoZero"/>
        <c:crossBetween val="midCat"/>
      </c:valAx>
      <c:valAx>
        <c:axId val="94961024"/>
        <c:scaling>
          <c:orientation val="minMax"/>
          <c:min val="0"/>
        </c:scaling>
        <c:delete val="0"/>
        <c:axPos val="l"/>
        <c:majorGridlines/>
        <c:numFmt formatCode="0.0" sourceLinked="0"/>
        <c:majorTickMark val="out"/>
        <c:minorTickMark val="none"/>
        <c:tickLblPos val="nextTo"/>
        <c:crossAx val="94959488"/>
        <c:crosses val="autoZero"/>
        <c:crossBetween val="midCat"/>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FROND_NERVURE_Geom!$AL$13:$AL$37</c:f>
              <c:numCache>
                <c:formatCode>0.00</c:formatCode>
                <c:ptCount val="25"/>
                <c:pt idx="0">
                  <c:v>0</c:v>
                </c:pt>
                <c:pt idx="1">
                  <c:v>20</c:v>
                </c:pt>
                <c:pt idx="2">
                  <c:v>40</c:v>
                </c:pt>
                <c:pt idx="3">
                  <c:v>60</c:v>
                </c:pt>
                <c:pt idx="4">
                  <c:v>80</c:v>
                </c:pt>
                <c:pt idx="5">
                  <c:v>100</c:v>
                </c:pt>
              </c:numCache>
            </c:numRef>
          </c:xVal>
          <c:yVal>
            <c:numRef>
              <c:f>FROND_NERVURE_Geom!$AM$13:$AM$37</c:f>
              <c:numCache>
                <c:formatCode>0.00</c:formatCode>
                <c:ptCount val="25"/>
                <c:pt idx="0">
                  <c:v>0</c:v>
                </c:pt>
                <c:pt idx="1">
                  <c:v>3</c:v>
                </c:pt>
                <c:pt idx="2">
                  <c:v>5</c:v>
                </c:pt>
                <c:pt idx="3">
                  <c:v>8</c:v>
                </c:pt>
                <c:pt idx="4">
                  <c:v>12</c:v>
                </c:pt>
                <c:pt idx="5">
                  <c:v>20</c:v>
                </c:pt>
              </c:numCache>
            </c:numRef>
          </c:yVal>
          <c:smooth val="0"/>
        </c:ser>
        <c:dLbls>
          <c:showLegendKey val="0"/>
          <c:showVal val="0"/>
          <c:showCatName val="0"/>
          <c:showSerName val="0"/>
          <c:showPercent val="0"/>
          <c:showBubbleSize val="0"/>
        </c:dLbls>
        <c:axId val="96328320"/>
        <c:axId val="96502144"/>
      </c:scatterChart>
      <c:valAx>
        <c:axId val="96328320"/>
        <c:scaling>
          <c:orientation val="minMax"/>
          <c:max val="100"/>
          <c:min val="0"/>
        </c:scaling>
        <c:delete val="0"/>
        <c:axPos val="b"/>
        <c:numFmt formatCode="0" sourceLinked="0"/>
        <c:majorTickMark val="out"/>
        <c:minorTickMark val="none"/>
        <c:tickLblPos val="nextTo"/>
        <c:crossAx val="96502144"/>
        <c:crosses val="autoZero"/>
        <c:crossBetween val="midCat"/>
      </c:valAx>
      <c:valAx>
        <c:axId val="96502144"/>
        <c:scaling>
          <c:orientation val="minMax"/>
          <c:min val="0"/>
        </c:scaling>
        <c:delete val="0"/>
        <c:axPos val="l"/>
        <c:majorGridlines/>
        <c:numFmt formatCode="0" sourceLinked="0"/>
        <c:majorTickMark val="out"/>
        <c:minorTickMark val="none"/>
        <c:tickLblPos val="nextTo"/>
        <c:crossAx val="96328320"/>
        <c:crosses val="autoZero"/>
        <c:crossBetween val="midCat"/>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FROND_NERVURE_Geom!$AF$13:$AF$37</c:f>
              <c:numCache>
                <c:formatCode>0.00</c:formatCode>
                <c:ptCount val="25"/>
                <c:pt idx="0">
                  <c:v>0</c:v>
                </c:pt>
                <c:pt idx="1">
                  <c:v>20</c:v>
                </c:pt>
                <c:pt idx="2">
                  <c:v>40</c:v>
                </c:pt>
                <c:pt idx="3">
                  <c:v>60</c:v>
                </c:pt>
                <c:pt idx="4">
                  <c:v>80</c:v>
                </c:pt>
                <c:pt idx="5">
                  <c:v>100</c:v>
                </c:pt>
              </c:numCache>
            </c:numRef>
          </c:xVal>
          <c:yVal>
            <c:numRef>
              <c:f>FROND_NERVURE_Geom!$AG$13:$AG$37</c:f>
              <c:numCache>
                <c:formatCode>0.00</c:formatCode>
                <c:ptCount val="25"/>
                <c:pt idx="0">
                  <c:v>0</c:v>
                </c:pt>
                <c:pt idx="1">
                  <c:v>2</c:v>
                </c:pt>
                <c:pt idx="2">
                  <c:v>5</c:v>
                </c:pt>
                <c:pt idx="3">
                  <c:v>10</c:v>
                </c:pt>
                <c:pt idx="4">
                  <c:v>15</c:v>
                </c:pt>
                <c:pt idx="5">
                  <c:v>30</c:v>
                </c:pt>
              </c:numCache>
            </c:numRef>
          </c:yVal>
          <c:smooth val="0"/>
        </c:ser>
        <c:dLbls>
          <c:showLegendKey val="0"/>
          <c:showVal val="0"/>
          <c:showCatName val="0"/>
          <c:showSerName val="0"/>
          <c:showPercent val="0"/>
          <c:showBubbleSize val="0"/>
        </c:dLbls>
        <c:axId val="98200960"/>
        <c:axId val="98202752"/>
      </c:scatterChart>
      <c:valAx>
        <c:axId val="98200960"/>
        <c:scaling>
          <c:orientation val="minMax"/>
          <c:max val="100"/>
          <c:min val="0"/>
        </c:scaling>
        <c:delete val="0"/>
        <c:axPos val="b"/>
        <c:numFmt formatCode="0" sourceLinked="0"/>
        <c:majorTickMark val="out"/>
        <c:minorTickMark val="none"/>
        <c:tickLblPos val="nextTo"/>
        <c:crossAx val="98202752"/>
        <c:crosses val="autoZero"/>
        <c:crossBetween val="midCat"/>
      </c:valAx>
      <c:valAx>
        <c:axId val="98202752"/>
        <c:scaling>
          <c:orientation val="minMax"/>
          <c:min val="0"/>
        </c:scaling>
        <c:delete val="0"/>
        <c:axPos val="l"/>
        <c:majorGridlines/>
        <c:numFmt formatCode="0" sourceLinked="0"/>
        <c:majorTickMark val="out"/>
        <c:minorTickMark val="none"/>
        <c:tickLblPos val="nextTo"/>
        <c:crossAx val="98200960"/>
        <c:crosses val="autoZero"/>
        <c:crossBetween val="midCat"/>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FROND_NERVURE_Geom!$Y$13:$Y$37</c:f>
              <c:numCache>
                <c:formatCode>0.00</c:formatCode>
                <c:ptCount val="25"/>
                <c:pt idx="0">
                  <c:v>0</c:v>
                </c:pt>
                <c:pt idx="1">
                  <c:v>20</c:v>
                </c:pt>
                <c:pt idx="2">
                  <c:v>40</c:v>
                </c:pt>
                <c:pt idx="3">
                  <c:v>60</c:v>
                </c:pt>
                <c:pt idx="4">
                  <c:v>80</c:v>
                </c:pt>
                <c:pt idx="5">
                  <c:v>100</c:v>
                </c:pt>
              </c:numCache>
            </c:numRef>
          </c:xVal>
          <c:yVal>
            <c:numRef>
              <c:f>FROND_NERVURE_Geom!$Z$13:$Z$37</c:f>
              <c:numCache>
                <c:formatCode>0.00</c:formatCode>
                <c:ptCount val="25"/>
                <c:pt idx="0">
                  <c:v>0</c:v>
                </c:pt>
                <c:pt idx="1">
                  <c:v>2</c:v>
                </c:pt>
                <c:pt idx="2">
                  <c:v>4</c:v>
                </c:pt>
                <c:pt idx="3">
                  <c:v>7</c:v>
                </c:pt>
                <c:pt idx="4">
                  <c:v>10</c:v>
                </c:pt>
                <c:pt idx="5">
                  <c:v>15</c:v>
                </c:pt>
              </c:numCache>
            </c:numRef>
          </c:yVal>
          <c:smooth val="0"/>
        </c:ser>
        <c:ser>
          <c:idx val="1"/>
          <c:order val="1"/>
          <c:xVal>
            <c:numRef>
              <c:f>FROND_NERVURE_Geom!$AA$13:$AA$37</c:f>
              <c:numCache>
                <c:formatCode>0.00</c:formatCode>
                <c:ptCount val="25"/>
                <c:pt idx="0">
                  <c:v>0</c:v>
                </c:pt>
                <c:pt idx="1">
                  <c:v>20</c:v>
                </c:pt>
                <c:pt idx="2">
                  <c:v>40</c:v>
                </c:pt>
                <c:pt idx="3">
                  <c:v>60</c:v>
                </c:pt>
                <c:pt idx="4">
                  <c:v>80</c:v>
                </c:pt>
                <c:pt idx="5">
                  <c:v>100</c:v>
                </c:pt>
              </c:numCache>
            </c:numRef>
          </c:xVal>
          <c:yVal>
            <c:numRef>
              <c:f>FROND_NERVURE_Geom!$AB$13:$AB$37</c:f>
              <c:numCache>
                <c:formatCode>0.00</c:formatCode>
                <c:ptCount val="25"/>
                <c:pt idx="0">
                  <c:v>0</c:v>
                </c:pt>
                <c:pt idx="1">
                  <c:v>10</c:v>
                </c:pt>
                <c:pt idx="2">
                  <c:v>15</c:v>
                </c:pt>
                <c:pt idx="3">
                  <c:v>19</c:v>
                </c:pt>
                <c:pt idx="4">
                  <c:v>23</c:v>
                </c:pt>
                <c:pt idx="5">
                  <c:v>25</c:v>
                </c:pt>
              </c:numCache>
            </c:numRef>
          </c:yVal>
          <c:smooth val="0"/>
        </c:ser>
        <c:dLbls>
          <c:showLegendKey val="0"/>
          <c:showVal val="0"/>
          <c:showCatName val="0"/>
          <c:showSerName val="0"/>
          <c:showPercent val="0"/>
          <c:showBubbleSize val="0"/>
        </c:dLbls>
        <c:axId val="98227328"/>
        <c:axId val="98228864"/>
      </c:scatterChart>
      <c:valAx>
        <c:axId val="98227328"/>
        <c:scaling>
          <c:orientation val="minMax"/>
          <c:max val="100"/>
          <c:min val="0"/>
        </c:scaling>
        <c:delete val="0"/>
        <c:axPos val="b"/>
        <c:numFmt formatCode="0" sourceLinked="0"/>
        <c:majorTickMark val="out"/>
        <c:minorTickMark val="none"/>
        <c:tickLblPos val="nextTo"/>
        <c:crossAx val="98228864"/>
        <c:crosses val="autoZero"/>
        <c:crossBetween val="midCat"/>
      </c:valAx>
      <c:valAx>
        <c:axId val="98228864"/>
        <c:scaling>
          <c:orientation val="minMax"/>
          <c:min val="0"/>
        </c:scaling>
        <c:delete val="0"/>
        <c:axPos val="l"/>
        <c:majorGridlines/>
        <c:numFmt formatCode="0" sourceLinked="0"/>
        <c:majorTickMark val="out"/>
        <c:minorTickMark val="none"/>
        <c:tickLblPos val="nextTo"/>
        <c:crossAx val="98227328"/>
        <c:crosses val="autoZero"/>
        <c:crossBetween val="midCat"/>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FROND_NERVURE_Geom!$AO$13:$AO$37</c:f>
              <c:numCache>
                <c:formatCode>General</c:formatCode>
                <c:ptCount val="25"/>
                <c:pt idx="0">
                  <c:v>1</c:v>
                </c:pt>
                <c:pt idx="1">
                  <c:v>20</c:v>
                </c:pt>
                <c:pt idx="2">
                  <c:v>45</c:v>
                </c:pt>
              </c:numCache>
            </c:numRef>
          </c:xVal>
          <c:yVal>
            <c:numRef>
              <c:f>FROND_NERVURE_Geom!$AP$13:$AP$37</c:f>
              <c:numCache>
                <c:formatCode>0.00</c:formatCode>
                <c:ptCount val="25"/>
                <c:pt idx="0">
                  <c:v>0.5</c:v>
                </c:pt>
                <c:pt idx="1">
                  <c:v>0.8</c:v>
                </c:pt>
                <c:pt idx="2">
                  <c:v>1</c:v>
                </c:pt>
              </c:numCache>
            </c:numRef>
          </c:yVal>
          <c:smooth val="0"/>
        </c:ser>
        <c:dLbls>
          <c:showLegendKey val="0"/>
          <c:showVal val="0"/>
          <c:showCatName val="0"/>
          <c:showSerName val="0"/>
          <c:showPercent val="0"/>
          <c:showBubbleSize val="0"/>
        </c:dLbls>
        <c:axId val="98649984"/>
        <c:axId val="98651520"/>
      </c:scatterChart>
      <c:valAx>
        <c:axId val="98649984"/>
        <c:scaling>
          <c:orientation val="minMax"/>
          <c:min val="0"/>
        </c:scaling>
        <c:delete val="0"/>
        <c:axPos val="b"/>
        <c:numFmt formatCode="0" sourceLinked="0"/>
        <c:majorTickMark val="out"/>
        <c:minorTickMark val="none"/>
        <c:tickLblPos val="nextTo"/>
        <c:crossAx val="98651520"/>
        <c:crosses val="autoZero"/>
        <c:crossBetween val="midCat"/>
      </c:valAx>
      <c:valAx>
        <c:axId val="98651520"/>
        <c:scaling>
          <c:orientation val="minMax"/>
          <c:max val="1"/>
          <c:min val="0"/>
        </c:scaling>
        <c:delete val="0"/>
        <c:axPos val="l"/>
        <c:majorGridlines/>
        <c:numFmt formatCode="0.00" sourceLinked="0"/>
        <c:majorTickMark val="out"/>
        <c:minorTickMark val="none"/>
        <c:tickLblPos val="nextTo"/>
        <c:crossAx val="98649984"/>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STEM_Geom!$S$13:$S$37</c:f>
              <c:numCache>
                <c:formatCode>General</c:formatCode>
                <c:ptCount val="25"/>
                <c:pt idx="0">
                  <c:v>1</c:v>
                </c:pt>
                <c:pt idx="1">
                  <c:v>10</c:v>
                </c:pt>
                <c:pt idx="2">
                  <c:v>20</c:v>
                </c:pt>
                <c:pt idx="3">
                  <c:v>30</c:v>
                </c:pt>
                <c:pt idx="4">
                  <c:v>50</c:v>
                </c:pt>
              </c:numCache>
            </c:numRef>
          </c:xVal>
          <c:yVal>
            <c:numRef>
              <c:f>STEM_Geom!$T$13:$T$37</c:f>
              <c:numCache>
                <c:formatCode>0.00</c:formatCode>
                <c:ptCount val="25"/>
                <c:pt idx="0">
                  <c:v>0.1</c:v>
                </c:pt>
                <c:pt idx="1">
                  <c:v>0.5</c:v>
                </c:pt>
                <c:pt idx="2">
                  <c:v>0.7</c:v>
                </c:pt>
                <c:pt idx="3">
                  <c:v>0.85</c:v>
                </c:pt>
                <c:pt idx="4">
                  <c:v>1</c:v>
                </c:pt>
              </c:numCache>
            </c:numRef>
          </c:yVal>
          <c:smooth val="0"/>
        </c:ser>
        <c:dLbls>
          <c:showLegendKey val="0"/>
          <c:showVal val="0"/>
          <c:showCatName val="0"/>
          <c:showSerName val="0"/>
          <c:showPercent val="0"/>
          <c:showBubbleSize val="0"/>
        </c:dLbls>
        <c:axId val="94873088"/>
        <c:axId val="94874624"/>
      </c:scatterChart>
      <c:valAx>
        <c:axId val="94873088"/>
        <c:scaling>
          <c:orientation val="minMax"/>
          <c:min val="0"/>
        </c:scaling>
        <c:delete val="0"/>
        <c:axPos val="b"/>
        <c:numFmt formatCode="0" sourceLinked="0"/>
        <c:majorTickMark val="out"/>
        <c:minorTickMark val="none"/>
        <c:tickLblPos val="nextTo"/>
        <c:crossAx val="94874624"/>
        <c:crosses val="autoZero"/>
        <c:crossBetween val="midCat"/>
      </c:valAx>
      <c:valAx>
        <c:axId val="94874624"/>
        <c:scaling>
          <c:orientation val="minMax"/>
          <c:max val="1"/>
          <c:min val="0"/>
        </c:scaling>
        <c:delete val="0"/>
        <c:axPos val="l"/>
        <c:majorGridlines/>
        <c:numFmt formatCode="0.00" sourceLinked="0"/>
        <c:majorTickMark val="out"/>
        <c:minorTickMark val="none"/>
        <c:tickLblPos val="nextTo"/>
        <c:crossAx val="94873088"/>
        <c:crosses val="autoZero"/>
        <c:crossBetween val="midCat"/>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FROND_NERVURE_Geom!$AI$13:$AI$37</c:f>
              <c:numCache>
                <c:formatCode>General</c:formatCode>
                <c:ptCount val="25"/>
                <c:pt idx="0">
                  <c:v>1</c:v>
                </c:pt>
                <c:pt idx="1">
                  <c:v>20</c:v>
                </c:pt>
                <c:pt idx="2">
                  <c:v>45</c:v>
                </c:pt>
              </c:numCache>
            </c:numRef>
          </c:xVal>
          <c:yVal>
            <c:numRef>
              <c:f>FROND_NERVURE_Geom!$AJ$13:$AJ$37</c:f>
              <c:numCache>
                <c:formatCode>0.00</c:formatCode>
                <c:ptCount val="25"/>
                <c:pt idx="0">
                  <c:v>0.5</c:v>
                </c:pt>
                <c:pt idx="1">
                  <c:v>0.8</c:v>
                </c:pt>
                <c:pt idx="2">
                  <c:v>1</c:v>
                </c:pt>
              </c:numCache>
            </c:numRef>
          </c:yVal>
          <c:smooth val="0"/>
        </c:ser>
        <c:dLbls>
          <c:showLegendKey val="0"/>
          <c:showVal val="0"/>
          <c:showCatName val="0"/>
          <c:showSerName val="0"/>
          <c:showPercent val="0"/>
          <c:showBubbleSize val="0"/>
        </c:dLbls>
        <c:axId val="98658944"/>
        <c:axId val="98681216"/>
      </c:scatterChart>
      <c:valAx>
        <c:axId val="98658944"/>
        <c:scaling>
          <c:orientation val="minMax"/>
          <c:min val="0"/>
        </c:scaling>
        <c:delete val="0"/>
        <c:axPos val="b"/>
        <c:numFmt formatCode="0" sourceLinked="0"/>
        <c:majorTickMark val="out"/>
        <c:minorTickMark val="none"/>
        <c:tickLblPos val="nextTo"/>
        <c:crossAx val="98681216"/>
        <c:crosses val="autoZero"/>
        <c:crossBetween val="midCat"/>
      </c:valAx>
      <c:valAx>
        <c:axId val="98681216"/>
        <c:scaling>
          <c:orientation val="minMax"/>
          <c:max val="1"/>
          <c:min val="0"/>
        </c:scaling>
        <c:delete val="0"/>
        <c:axPos val="l"/>
        <c:majorGridlines/>
        <c:numFmt formatCode="0.00" sourceLinked="0"/>
        <c:majorTickMark val="out"/>
        <c:minorTickMark val="none"/>
        <c:tickLblPos val="nextTo"/>
        <c:crossAx val="98658944"/>
        <c:crosses val="autoZero"/>
        <c:crossBetween val="midCat"/>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100</c:v>
                </c:pt>
                <c:pt idx="2">
                  <c:v>200</c:v>
                </c:pt>
                <c:pt idx="3">
                  <c:v>300</c:v>
                </c:pt>
                <c:pt idx="4">
                  <c:v>400</c:v>
                </c:pt>
                <c:pt idx="5">
                  <c:v>500</c:v>
                </c:pt>
                <c:pt idx="6">
                  <c:v>600</c:v>
                </c:pt>
              </c:numCache>
            </c:numRef>
          </c:xVal>
          <c:yVal>
            <c:numRef>
              <c:f>FROND_NERVURE_Geom!$F$13:$F$37</c:f>
              <c:numCache>
                <c:formatCode>0.00</c:formatCode>
                <c:ptCount val="25"/>
                <c:pt idx="0">
                  <c:v>4</c:v>
                </c:pt>
              </c:numCache>
            </c:numRef>
          </c:yVal>
          <c:smooth val="0"/>
        </c:ser>
        <c:dLbls>
          <c:showLegendKey val="0"/>
          <c:showVal val="0"/>
          <c:showCatName val="0"/>
          <c:showSerName val="0"/>
          <c:showPercent val="0"/>
          <c:showBubbleSize val="0"/>
        </c:dLbls>
        <c:axId val="98692096"/>
        <c:axId val="98776192"/>
      </c:scatterChart>
      <c:valAx>
        <c:axId val="98692096"/>
        <c:scaling>
          <c:orientation val="minMax"/>
        </c:scaling>
        <c:delete val="0"/>
        <c:axPos val="b"/>
        <c:numFmt formatCode="0" sourceLinked="0"/>
        <c:majorTickMark val="out"/>
        <c:minorTickMark val="none"/>
        <c:tickLblPos val="nextTo"/>
        <c:crossAx val="98776192"/>
        <c:crosses val="autoZero"/>
        <c:crossBetween val="midCat"/>
      </c:valAx>
      <c:valAx>
        <c:axId val="98776192"/>
        <c:scaling>
          <c:orientation val="minMax"/>
        </c:scaling>
        <c:delete val="0"/>
        <c:axPos val="l"/>
        <c:majorGridlines/>
        <c:numFmt formatCode="0" sourceLinked="0"/>
        <c:majorTickMark val="out"/>
        <c:minorTickMark val="none"/>
        <c:tickLblPos val="nextTo"/>
        <c:crossAx val="98692096"/>
        <c:crosses val="autoZero"/>
        <c:crossBetween val="midCat"/>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PINNAE_Prod!$Z$13:$Z$37</c:f>
              <c:numCache>
                <c:formatCode>0.0000</c:formatCode>
                <c:ptCount val="25"/>
                <c:pt idx="0">
                  <c:v>0</c:v>
                </c:pt>
              </c:numCache>
            </c:numRef>
          </c:xVal>
          <c:yVal>
            <c:numRef>
              <c:f>PINNAE_Prod!$AB$13:$AB$37</c:f>
              <c:numCache>
                <c:formatCode>0.00</c:formatCode>
                <c:ptCount val="25"/>
                <c:pt idx="0">
                  <c:v>0</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numCache>
            </c:numRef>
          </c:xVal>
          <c:yVal>
            <c:numRef>
              <c:f>PINNAE_Prod!$AC$13:$AC$37</c:f>
              <c:numCache>
                <c:formatCode>0.00</c:formatCode>
                <c:ptCount val="25"/>
                <c:pt idx="0">
                  <c:v>0</c:v>
                </c:pt>
              </c:numCache>
            </c:numRef>
          </c:yVal>
          <c:smooth val="0"/>
        </c:ser>
        <c:ser>
          <c:idx val="2"/>
          <c:order val="2"/>
          <c:tx>
            <c:strRef>
              <c:f>PINNAE_Prod!$AA$8</c:f>
              <c:strCache>
                <c:ptCount val="1"/>
                <c:pt idx="0">
                  <c:v>Mean</c:v>
                </c:pt>
              </c:strCache>
            </c:strRef>
          </c:tx>
          <c:xVal>
            <c:numRef>
              <c:f>PINNAE_Prod!$Z$13:$Z$37</c:f>
              <c:numCache>
                <c:formatCode>0.0000</c:formatCode>
                <c:ptCount val="25"/>
                <c:pt idx="0">
                  <c:v>0</c:v>
                </c:pt>
              </c:numCache>
            </c:numRef>
          </c:xVal>
          <c:yVal>
            <c:numRef>
              <c:f>PINNAE_Prod!$AA$13:$AA$37</c:f>
              <c:numCache>
                <c:formatCode>0.00</c:formatCode>
                <c:ptCount val="25"/>
                <c:pt idx="0">
                  <c:v>100</c:v>
                </c:pt>
              </c:numCache>
            </c:numRef>
          </c:yVal>
          <c:smooth val="0"/>
        </c:ser>
        <c:ser>
          <c:idx val="3"/>
          <c:order val="3"/>
          <c:tx>
            <c:strRef>
              <c:f>PINNAE_Prod!$AD$8</c:f>
              <c:strCache>
                <c:ptCount val="1"/>
                <c:pt idx="0">
                  <c:v>Mean</c:v>
                </c:pt>
              </c:strCache>
            </c:strRef>
          </c:tx>
          <c:xVal>
            <c:numRef>
              <c:f>PINNAE_Prod!$Z$13:$Z$37</c:f>
              <c:numCache>
                <c:formatCode>0.0000</c:formatCode>
                <c:ptCount val="25"/>
                <c:pt idx="0">
                  <c:v>0</c:v>
                </c:pt>
              </c:numCache>
            </c:numRef>
          </c:xVal>
          <c:yVal>
            <c:numRef>
              <c:f>PINNAE_Prod!$AD$13:$AD$37</c:f>
              <c:numCache>
                <c:formatCode>0.00</c:formatCode>
                <c:ptCount val="25"/>
                <c:pt idx="0">
                  <c:v>0</c:v>
                </c:pt>
              </c:numCache>
            </c:numRef>
          </c:yVal>
          <c:smooth val="0"/>
        </c:ser>
        <c:dLbls>
          <c:showLegendKey val="0"/>
          <c:showVal val="0"/>
          <c:showCatName val="0"/>
          <c:showSerName val="0"/>
          <c:showPercent val="0"/>
          <c:showBubbleSize val="0"/>
        </c:dLbls>
        <c:axId val="98340224"/>
        <c:axId val="98354304"/>
      </c:scatterChart>
      <c:valAx>
        <c:axId val="98340224"/>
        <c:scaling>
          <c:orientation val="minMax"/>
          <c:max val="100"/>
          <c:min val="0"/>
        </c:scaling>
        <c:delete val="0"/>
        <c:axPos val="b"/>
        <c:numFmt formatCode="0" sourceLinked="0"/>
        <c:majorTickMark val="out"/>
        <c:minorTickMark val="none"/>
        <c:tickLblPos val="nextTo"/>
        <c:crossAx val="98354304"/>
        <c:crosses val="autoZero"/>
        <c:crossBetween val="midCat"/>
      </c:valAx>
      <c:valAx>
        <c:axId val="98354304"/>
        <c:scaling>
          <c:orientation val="minMax"/>
          <c:max val="100"/>
          <c:min val="0"/>
        </c:scaling>
        <c:delete val="0"/>
        <c:axPos val="l"/>
        <c:majorGridlines/>
        <c:numFmt formatCode="0" sourceLinked="0"/>
        <c:majorTickMark val="out"/>
        <c:minorTickMark val="none"/>
        <c:tickLblPos val="nextTo"/>
        <c:crossAx val="98340224"/>
        <c:crosses val="autoZero"/>
        <c:crossBetween val="midCat"/>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5454068241469816"/>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PINNAE_Prod!$Z$13:$Z$37</c:f>
              <c:numCache>
                <c:formatCode>0.0000</c:formatCode>
                <c:ptCount val="25"/>
                <c:pt idx="0">
                  <c:v>0</c:v>
                </c:pt>
              </c:numCache>
            </c:numRef>
          </c:xVal>
          <c:yVal>
            <c:numRef>
              <c:f>PINNAE_Prod!$AG$13:$AG$37</c:f>
              <c:numCache>
                <c:formatCode>0.00000</c:formatCode>
                <c:ptCount val="25"/>
                <c:pt idx="0">
                  <c:v>1</c:v>
                </c:pt>
                <c:pt idx="1">
                  <c:v>1</c:v>
                </c:pt>
                <c:pt idx="2">
                  <c:v>5.3330000000000002E-2</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numCache>
            </c:numRef>
          </c:xVal>
          <c:yVal>
            <c:numRef>
              <c:f>PINNAE_Prod!$AI$13:$AI$37</c:f>
              <c:numCache>
                <c:formatCode>0.00</c:formatCode>
                <c:ptCount val="25"/>
                <c:pt idx="0">
                  <c:v>0</c:v>
                </c:pt>
                <c:pt idx="1">
                  <c:v>0</c:v>
                </c:pt>
                <c:pt idx="2">
                  <c:v>0</c:v>
                </c:pt>
              </c:numCache>
            </c:numRef>
          </c:yVal>
          <c:smooth val="0"/>
        </c:ser>
        <c:dLbls>
          <c:showLegendKey val="0"/>
          <c:showVal val="0"/>
          <c:showCatName val="0"/>
          <c:showSerName val="0"/>
          <c:showPercent val="0"/>
          <c:showBubbleSize val="0"/>
        </c:dLbls>
        <c:axId val="98711040"/>
        <c:axId val="98712576"/>
      </c:scatterChart>
      <c:valAx>
        <c:axId val="98711040"/>
        <c:scaling>
          <c:orientation val="minMax"/>
          <c:max val="100"/>
          <c:min val="0"/>
        </c:scaling>
        <c:delete val="0"/>
        <c:axPos val="b"/>
        <c:numFmt formatCode="0" sourceLinked="0"/>
        <c:majorTickMark val="out"/>
        <c:minorTickMark val="none"/>
        <c:tickLblPos val="nextTo"/>
        <c:crossAx val="98712576"/>
        <c:crosses val="autoZero"/>
        <c:crossBetween val="midCat"/>
      </c:valAx>
      <c:valAx>
        <c:axId val="98712576"/>
        <c:scaling>
          <c:orientation val="minMax"/>
          <c:min val="0"/>
        </c:scaling>
        <c:delete val="0"/>
        <c:axPos val="l"/>
        <c:majorGridlines/>
        <c:numFmt formatCode="0" sourceLinked="0"/>
        <c:majorTickMark val="out"/>
        <c:minorTickMark val="none"/>
        <c:tickLblPos val="nextTo"/>
        <c:crossAx val="98711040"/>
        <c:crosses val="autoZero"/>
        <c:crossBetween val="midCat"/>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4.46712278523579E-2"/>
          <c:y val="3.9024896234219869E-2"/>
          <c:w val="0.92998976586812587"/>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PINNAE_Prod!$BH$13:$BH$37</c:f>
              <c:numCache>
                <c:formatCode>0.0000</c:formatCode>
                <c:ptCount val="25"/>
                <c:pt idx="0">
                  <c:v>0</c:v>
                </c:pt>
              </c:numCache>
            </c:numRef>
          </c:xVal>
          <c:yVal>
            <c:numRef>
              <c:f>PINNAE_Prod!$BI$13:$BI$37</c:f>
              <c:numCache>
                <c:formatCode>0.00</c:formatCode>
                <c:ptCount val="25"/>
                <c:pt idx="0">
                  <c:v>0</c:v>
                </c:pt>
              </c:numCache>
            </c:numRef>
          </c:yVal>
          <c:smooth val="0"/>
        </c:ser>
        <c:ser>
          <c:idx val="1"/>
          <c:order val="1"/>
          <c:tx>
            <c:strRef>
              <c:f>PINNAE_Prod!$AC$8</c:f>
              <c:strCache>
                <c:ptCount val="1"/>
                <c:pt idx="0">
                  <c:v>Mean</c:v>
                </c:pt>
              </c:strCache>
            </c:strRef>
          </c:tx>
          <c:xVal>
            <c:numRef>
              <c:f>PINNAE_Prod!$BK$13:$BK$37</c:f>
              <c:numCache>
                <c:formatCode>0.0000</c:formatCode>
                <c:ptCount val="25"/>
                <c:pt idx="0">
                  <c:v>0</c:v>
                </c:pt>
                <c:pt idx="1">
                  <c:v>97.8</c:v>
                </c:pt>
                <c:pt idx="2">
                  <c:v>97.9</c:v>
                </c:pt>
                <c:pt idx="3">
                  <c:v>98</c:v>
                </c:pt>
                <c:pt idx="4">
                  <c:v>100</c:v>
                </c:pt>
              </c:numCache>
            </c:numRef>
          </c:xVal>
          <c:yVal>
            <c:numRef>
              <c:f>PINNAE_Prod!$BL$13:$BL$37</c:f>
              <c:numCache>
                <c:formatCode>0.00</c:formatCode>
                <c:ptCount val="25"/>
                <c:pt idx="0">
                  <c:v>60</c:v>
                </c:pt>
                <c:pt idx="1">
                  <c:v>45</c:v>
                </c:pt>
                <c:pt idx="2">
                  <c:v>100</c:v>
                </c:pt>
                <c:pt idx="3">
                  <c:v>100</c:v>
                </c:pt>
                <c:pt idx="4">
                  <c:v>-1</c:v>
                </c:pt>
              </c:numCache>
            </c:numRef>
          </c:yVal>
          <c:smooth val="0"/>
        </c:ser>
        <c:ser>
          <c:idx val="3"/>
          <c:order val="2"/>
          <c:tx>
            <c:strRef>
              <c:f>PINNAE_Prod!$AD$8</c:f>
              <c:strCache>
                <c:ptCount val="1"/>
                <c:pt idx="0">
                  <c:v>Mean</c:v>
                </c:pt>
              </c:strCache>
            </c:strRef>
          </c:tx>
          <c:xVal>
            <c:numRef>
              <c:f>PINNAE_Prod!$BN$13:$BN$37</c:f>
              <c:numCache>
                <c:formatCode>0.0000</c:formatCode>
                <c:ptCount val="25"/>
                <c:pt idx="0">
                  <c:v>0</c:v>
                </c:pt>
              </c:numCache>
            </c:numRef>
          </c:xVal>
          <c:yVal>
            <c:numRef>
              <c:f>PINNAE_Prod!$BO$13:$BO$37</c:f>
              <c:numCache>
                <c:formatCode>0.00</c:formatCode>
                <c:ptCount val="25"/>
                <c:pt idx="0">
                  <c:v>0</c:v>
                </c:pt>
              </c:numCache>
            </c:numRef>
          </c:yVal>
          <c:smooth val="0"/>
        </c:ser>
        <c:dLbls>
          <c:showLegendKey val="0"/>
          <c:showVal val="0"/>
          <c:showCatName val="0"/>
          <c:showSerName val="0"/>
          <c:showPercent val="0"/>
          <c:showBubbleSize val="0"/>
        </c:dLbls>
        <c:axId val="98758016"/>
        <c:axId val="98759808"/>
      </c:scatterChart>
      <c:valAx>
        <c:axId val="98758016"/>
        <c:scaling>
          <c:orientation val="minMax"/>
          <c:max val="100"/>
          <c:min val="0"/>
        </c:scaling>
        <c:delete val="0"/>
        <c:axPos val="b"/>
        <c:numFmt formatCode="0" sourceLinked="0"/>
        <c:majorTickMark val="out"/>
        <c:minorTickMark val="none"/>
        <c:tickLblPos val="nextTo"/>
        <c:crossAx val="98759808"/>
        <c:crosses val="autoZero"/>
        <c:crossBetween val="midCat"/>
      </c:valAx>
      <c:valAx>
        <c:axId val="98759808"/>
        <c:scaling>
          <c:orientation val="minMax"/>
          <c:min val="0"/>
        </c:scaling>
        <c:delete val="0"/>
        <c:axPos val="l"/>
        <c:majorGridlines/>
        <c:numFmt formatCode="0" sourceLinked="0"/>
        <c:majorTickMark val="out"/>
        <c:minorTickMark val="none"/>
        <c:tickLblPos val="nextTo"/>
        <c:crossAx val="98758016"/>
        <c:crosses val="autoZero"/>
        <c:crossBetween val="midCat"/>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numCache>
            </c:numRef>
          </c:xVal>
          <c:yVal>
            <c:numRef>
              <c:f>PINNAE_Prod!$AO$13:$AO$37</c:f>
              <c:numCache>
                <c:formatCode>0.00</c:formatCode>
                <c:ptCount val="25"/>
                <c:pt idx="0">
                  <c:v>0</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numCache>
            </c:numRef>
          </c:xVal>
          <c:yVal>
            <c:numRef>
              <c:f>PINNAE_Prod!$AR$13:$AR$37</c:f>
              <c:numCache>
                <c:formatCode>0.00</c:formatCode>
                <c:ptCount val="25"/>
                <c:pt idx="0">
                  <c:v>0</c:v>
                </c:pt>
              </c:numCache>
            </c:numRef>
          </c:yVal>
          <c:smooth val="0"/>
        </c:ser>
        <c:ser>
          <c:idx val="3"/>
          <c:order val="2"/>
          <c:tx>
            <c:strRef>
              <c:f>PINNAE_Prod!$AD$8</c:f>
              <c:strCache>
                <c:ptCount val="1"/>
                <c:pt idx="0">
                  <c:v>Mean</c:v>
                </c:pt>
              </c:strCache>
            </c:strRef>
          </c:tx>
          <c:xVal>
            <c:numRef>
              <c:f>PINNAE_Prod!$AT$13:$AT$37</c:f>
              <c:numCache>
                <c:formatCode>0.0000</c:formatCode>
                <c:ptCount val="25"/>
                <c:pt idx="0">
                  <c:v>0</c:v>
                </c:pt>
              </c:numCache>
            </c:numRef>
          </c:xVal>
          <c:yVal>
            <c:numRef>
              <c:f>PINNAE_Prod!$AU$13:$AU$37</c:f>
              <c:numCache>
                <c:formatCode>0.00</c:formatCode>
                <c:ptCount val="25"/>
                <c:pt idx="0">
                  <c:v>0</c:v>
                </c:pt>
              </c:numCache>
            </c:numRef>
          </c:yVal>
          <c:smooth val="0"/>
        </c:ser>
        <c:dLbls>
          <c:showLegendKey val="0"/>
          <c:showVal val="0"/>
          <c:showCatName val="0"/>
          <c:showSerName val="0"/>
          <c:showPercent val="0"/>
          <c:showBubbleSize val="0"/>
        </c:dLbls>
        <c:axId val="98449280"/>
        <c:axId val="98450816"/>
      </c:scatterChart>
      <c:valAx>
        <c:axId val="98449280"/>
        <c:scaling>
          <c:orientation val="minMax"/>
          <c:max val="100"/>
          <c:min val="0"/>
        </c:scaling>
        <c:delete val="0"/>
        <c:axPos val="b"/>
        <c:numFmt formatCode="0" sourceLinked="0"/>
        <c:majorTickMark val="out"/>
        <c:minorTickMark val="none"/>
        <c:tickLblPos val="nextTo"/>
        <c:crossAx val="98450816"/>
        <c:crosses val="autoZero"/>
        <c:crossBetween val="midCat"/>
      </c:valAx>
      <c:valAx>
        <c:axId val="98450816"/>
        <c:scaling>
          <c:orientation val="minMax"/>
        </c:scaling>
        <c:delete val="0"/>
        <c:axPos val="l"/>
        <c:majorGridlines/>
        <c:numFmt formatCode="0" sourceLinked="0"/>
        <c:majorTickMark val="out"/>
        <c:minorTickMark val="none"/>
        <c:tickLblPos val="nextTo"/>
        <c:crossAx val="98449280"/>
        <c:crosses val="autoZero"/>
        <c:crossBetween val="midCat"/>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PINNAE_Prod!$BQ$13:$BQ$37</c:f>
              <c:numCache>
                <c:formatCode>General</c:formatCode>
                <c:ptCount val="25"/>
                <c:pt idx="0">
                  <c:v>1</c:v>
                </c:pt>
                <c:pt idx="1">
                  <c:v>5</c:v>
                </c:pt>
              </c:numCache>
            </c:numRef>
          </c:xVal>
          <c:yVal>
            <c:numRef>
              <c:f>PINNAE_Prod!$BR$13:$BR$37</c:f>
              <c:numCache>
                <c:formatCode>0.00</c:formatCode>
                <c:ptCount val="25"/>
                <c:pt idx="0">
                  <c:v>0.2</c:v>
                </c:pt>
                <c:pt idx="1">
                  <c:v>1</c:v>
                </c:pt>
              </c:numCache>
            </c:numRef>
          </c:yVal>
          <c:smooth val="0"/>
        </c:ser>
        <c:dLbls>
          <c:showLegendKey val="0"/>
          <c:showVal val="0"/>
          <c:showCatName val="0"/>
          <c:showSerName val="0"/>
          <c:showPercent val="0"/>
          <c:showBubbleSize val="0"/>
        </c:dLbls>
        <c:axId val="98478720"/>
        <c:axId val="98484608"/>
      </c:scatterChart>
      <c:valAx>
        <c:axId val="98478720"/>
        <c:scaling>
          <c:orientation val="minMax"/>
          <c:min val="0"/>
        </c:scaling>
        <c:delete val="0"/>
        <c:axPos val="b"/>
        <c:numFmt formatCode="0" sourceLinked="0"/>
        <c:majorTickMark val="out"/>
        <c:minorTickMark val="none"/>
        <c:tickLblPos val="nextTo"/>
        <c:crossAx val="98484608"/>
        <c:crosses val="autoZero"/>
        <c:crossBetween val="midCat"/>
      </c:valAx>
      <c:valAx>
        <c:axId val="98484608"/>
        <c:scaling>
          <c:orientation val="minMax"/>
          <c:max val="1"/>
          <c:min val="0"/>
        </c:scaling>
        <c:delete val="0"/>
        <c:axPos val="l"/>
        <c:majorGridlines/>
        <c:numFmt formatCode="0.00" sourceLinked="0"/>
        <c:majorTickMark val="out"/>
        <c:minorTickMark val="none"/>
        <c:tickLblPos val="nextTo"/>
        <c:crossAx val="98478720"/>
        <c:crosses val="autoZero"/>
        <c:crossBetween val="midCat"/>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numCache>
            </c:numRef>
          </c:xVal>
          <c:yVal>
            <c:numRef>
              <c:f>PINNAE_Prod!$AY$13:$AY$37</c:f>
              <c:numCache>
                <c:formatCode>0.00</c:formatCode>
                <c:ptCount val="25"/>
                <c:pt idx="0">
                  <c:v>0</c:v>
                </c:pt>
                <c:pt idx="1">
                  <c:v>0</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numCache>
            </c:numRef>
          </c:xVal>
          <c:yVal>
            <c:numRef>
              <c:f>PINNAE_Prod!$BB$13:$BB$37</c:f>
              <c:numCache>
                <c:formatCode>0.00</c:formatCode>
                <c:ptCount val="25"/>
                <c:pt idx="0">
                  <c:v>5</c:v>
                </c:pt>
                <c:pt idx="1">
                  <c:v>5</c:v>
                </c:pt>
                <c:pt idx="2">
                  <c:v>3</c:v>
                </c:pt>
                <c:pt idx="3">
                  <c:v>0</c:v>
                </c:pt>
                <c:pt idx="4">
                  <c:v>-3</c:v>
                </c:pt>
                <c:pt idx="5">
                  <c:v>-5</c:v>
                </c:pt>
              </c:numCache>
            </c:numRef>
          </c:yVal>
          <c:smooth val="0"/>
        </c:ser>
        <c:ser>
          <c:idx val="3"/>
          <c:order val="2"/>
          <c:tx>
            <c:strRef>
              <c:f>PINNAE_Prod!$AD$8</c:f>
              <c:strCache>
                <c:ptCount val="1"/>
                <c:pt idx="0">
                  <c:v>Mean</c:v>
                </c:pt>
              </c:strCache>
            </c:strRef>
          </c:tx>
          <c:xVal>
            <c:numRef>
              <c:f>PINNAE_Prod!$AT$13:$AT$37</c:f>
              <c:numCache>
                <c:formatCode>0.0000</c:formatCode>
                <c:ptCount val="25"/>
                <c:pt idx="0">
                  <c:v>0</c:v>
                </c:pt>
              </c:numCache>
            </c:numRef>
          </c:xVal>
          <c:yVal>
            <c:numRef>
              <c:f>PINNAE_Prod!$BE$13:$BE$37</c:f>
              <c:numCache>
                <c:formatCode>0.00</c:formatCode>
                <c:ptCount val="25"/>
                <c:pt idx="0">
                  <c:v>0</c:v>
                </c:pt>
                <c:pt idx="1">
                  <c:v>0</c:v>
                </c:pt>
              </c:numCache>
            </c:numRef>
          </c:yVal>
          <c:smooth val="0"/>
        </c:ser>
        <c:dLbls>
          <c:showLegendKey val="0"/>
          <c:showVal val="0"/>
          <c:showCatName val="0"/>
          <c:showSerName val="0"/>
          <c:showPercent val="0"/>
          <c:showBubbleSize val="0"/>
        </c:dLbls>
        <c:axId val="99107968"/>
        <c:axId val="99109504"/>
      </c:scatterChart>
      <c:valAx>
        <c:axId val="99107968"/>
        <c:scaling>
          <c:orientation val="minMax"/>
          <c:max val="100"/>
          <c:min val="0"/>
        </c:scaling>
        <c:delete val="0"/>
        <c:axPos val="b"/>
        <c:numFmt formatCode="0" sourceLinked="0"/>
        <c:majorTickMark val="out"/>
        <c:minorTickMark val="none"/>
        <c:tickLblPos val="nextTo"/>
        <c:crossAx val="99109504"/>
        <c:crosses val="autoZero"/>
        <c:crossBetween val="midCat"/>
      </c:valAx>
      <c:valAx>
        <c:axId val="99109504"/>
        <c:scaling>
          <c:orientation val="minMax"/>
        </c:scaling>
        <c:delete val="0"/>
        <c:axPos val="l"/>
        <c:majorGridlines/>
        <c:numFmt formatCode="0" sourceLinked="0"/>
        <c:majorTickMark val="out"/>
        <c:minorTickMark val="none"/>
        <c:tickLblPos val="nextTo"/>
        <c:crossAx val="99107968"/>
        <c:crosses val="autoZero"/>
        <c:crossBetween val="midCat"/>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88</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2</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99151872"/>
        <c:axId val="99153408"/>
      </c:scatterChart>
      <c:valAx>
        <c:axId val="99151872"/>
        <c:scaling>
          <c:orientation val="minMax"/>
          <c:max val="100"/>
          <c:min val="0"/>
        </c:scaling>
        <c:delete val="0"/>
        <c:axPos val="b"/>
        <c:numFmt formatCode="0" sourceLinked="0"/>
        <c:majorTickMark val="out"/>
        <c:minorTickMark val="none"/>
        <c:tickLblPos val="nextTo"/>
        <c:crossAx val="99153408"/>
        <c:crosses val="autoZero"/>
        <c:crossBetween val="midCat"/>
      </c:valAx>
      <c:valAx>
        <c:axId val="99153408"/>
        <c:scaling>
          <c:orientation val="minMax"/>
          <c:min val="0"/>
        </c:scaling>
        <c:delete val="0"/>
        <c:axPos val="l"/>
        <c:majorGridlines/>
        <c:numFmt formatCode="0" sourceLinked="0"/>
        <c:majorTickMark val="out"/>
        <c:minorTickMark val="none"/>
        <c:tickLblPos val="nextTo"/>
        <c:crossAx val="99151872"/>
        <c:crosses val="autoZero"/>
        <c:crossBetween val="midCat"/>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88</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2</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99187328"/>
        <c:axId val="99201408"/>
      </c:scatterChart>
      <c:valAx>
        <c:axId val="99187328"/>
        <c:scaling>
          <c:orientation val="minMax"/>
          <c:min val="0"/>
        </c:scaling>
        <c:delete val="0"/>
        <c:axPos val="b"/>
        <c:numFmt formatCode="0" sourceLinked="0"/>
        <c:majorTickMark val="out"/>
        <c:minorTickMark val="none"/>
        <c:tickLblPos val="nextTo"/>
        <c:crossAx val="99201408"/>
        <c:crosses val="autoZero"/>
        <c:crossBetween val="midCat"/>
      </c:valAx>
      <c:valAx>
        <c:axId val="99201408"/>
        <c:scaling>
          <c:orientation val="minMax"/>
          <c:min val="0"/>
        </c:scaling>
        <c:delete val="0"/>
        <c:axPos val="l"/>
        <c:majorGridlines/>
        <c:numFmt formatCode="0" sourceLinked="0"/>
        <c:majorTickMark val="out"/>
        <c:minorTickMark val="none"/>
        <c:tickLblPos val="nextTo"/>
        <c:crossAx val="99187328"/>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7447520123517843"/>
          <c:y val="3.9498509288280713E-2"/>
          <c:w val="0.74012800894554487"/>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STEM_Geom!$P$13:$P$37</c:f>
              <c:numCache>
                <c:formatCode>General</c:formatCode>
                <c:ptCount val="25"/>
                <c:pt idx="0">
                  <c:v>1</c:v>
                </c:pt>
                <c:pt idx="1">
                  <c:v>100</c:v>
                </c:pt>
                <c:pt idx="2">
                  <c:v>200</c:v>
                </c:pt>
                <c:pt idx="3">
                  <c:v>300</c:v>
                </c:pt>
                <c:pt idx="4">
                  <c:v>400</c:v>
                </c:pt>
                <c:pt idx="5">
                  <c:v>500</c:v>
                </c:pt>
                <c:pt idx="6">
                  <c:v>600</c:v>
                </c:pt>
              </c:numCache>
            </c:numRef>
          </c:xVal>
          <c:yVal>
            <c:numRef>
              <c:f>STEM_Geom!$Q$13:$Q$37</c:f>
              <c:numCache>
                <c:formatCode>0.00</c:formatCode>
                <c:ptCount val="25"/>
                <c:pt idx="0">
                  <c:v>15</c:v>
                </c:pt>
                <c:pt idx="1">
                  <c:v>17</c:v>
                </c:pt>
                <c:pt idx="2">
                  <c:v>19</c:v>
                </c:pt>
                <c:pt idx="3">
                  <c:v>21</c:v>
                </c:pt>
                <c:pt idx="4">
                  <c:v>23</c:v>
                </c:pt>
                <c:pt idx="5">
                  <c:v>24</c:v>
                </c:pt>
                <c:pt idx="6">
                  <c:v>25</c:v>
                </c:pt>
              </c:numCache>
            </c:numRef>
          </c:yVal>
          <c:smooth val="0"/>
        </c:ser>
        <c:dLbls>
          <c:showLegendKey val="0"/>
          <c:showVal val="0"/>
          <c:showCatName val="0"/>
          <c:showSerName val="0"/>
          <c:showPercent val="0"/>
          <c:showBubbleSize val="0"/>
        </c:dLbls>
        <c:axId val="94975872"/>
        <c:axId val="94978048"/>
      </c:scatterChart>
      <c:valAx>
        <c:axId val="94975872"/>
        <c:scaling>
          <c:orientation val="minMax"/>
          <c:min val="0"/>
        </c:scaling>
        <c:delete val="0"/>
        <c:axPos val="b"/>
        <c:numFmt formatCode="0" sourceLinked="0"/>
        <c:majorTickMark val="out"/>
        <c:minorTickMark val="none"/>
        <c:tickLblPos val="nextTo"/>
        <c:crossAx val="94978048"/>
        <c:crosses val="autoZero"/>
        <c:crossBetween val="midCat"/>
      </c:valAx>
      <c:valAx>
        <c:axId val="94978048"/>
        <c:scaling>
          <c:orientation val="minMax"/>
          <c:min val="0"/>
        </c:scaling>
        <c:delete val="0"/>
        <c:axPos val="l"/>
        <c:majorGridlines/>
        <c:numFmt formatCode="0.0" sourceLinked="0"/>
        <c:majorTickMark val="out"/>
        <c:minorTickMark val="none"/>
        <c:tickLblPos val="nextTo"/>
        <c:crossAx val="94975872"/>
        <c:crosses val="autoZero"/>
        <c:crossBetween val="midCat"/>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PINNAE_Geom!$M$13:$M$37</c:f>
              <c:numCache>
                <c:formatCode>0.0000</c:formatCode>
                <c:ptCount val="25"/>
                <c:pt idx="0">
                  <c:v>0</c:v>
                </c:pt>
                <c:pt idx="1">
                  <c:v>98</c:v>
                </c:pt>
                <c:pt idx="2">
                  <c:v>98.1</c:v>
                </c:pt>
                <c:pt idx="3">
                  <c:v>98.5</c:v>
                </c:pt>
                <c:pt idx="4">
                  <c:v>99</c:v>
                </c:pt>
                <c:pt idx="5">
                  <c:v>100</c:v>
                </c:pt>
              </c:numCache>
            </c:numRef>
          </c:xVal>
          <c:yVal>
            <c:numRef>
              <c:f>PINNAE_Geom!$N$13:$N$37</c:f>
              <c:numCache>
                <c:formatCode>0.00</c:formatCode>
                <c:ptCount val="25"/>
                <c:pt idx="0">
                  <c:v>0.5</c:v>
                </c:pt>
                <c:pt idx="1">
                  <c:v>0.5</c:v>
                </c:pt>
                <c:pt idx="2">
                  <c:v>0.7</c:v>
                </c:pt>
                <c:pt idx="3">
                  <c:v>0.8</c:v>
                </c:pt>
                <c:pt idx="4">
                  <c:v>0.9</c:v>
                </c:pt>
                <c:pt idx="5">
                  <c:v>1</c:v>
                </c:pt>
              </c:numCache>
            </c:numRef>
          </c:yVal>
          <c:smooth val="0"/>
        </c:ser>
        <c:dLbls>
          <c:showLegendKey val="0"/>
          <c:showVal val="0"/>
          <c:showCatName val="0"/>
          <c:showSerName val="0"/>
          <c:showPercent val="0"/>
          <c:showBubbleSize val="0"/>
        </c:dLbls>
        <c:axId val="98856320"/>
        <c:axId val="98887168"/>
      </c:scatterChart>
      <c:valAx>
        <c:axId val="98856320"/>
        <c:scaling>
          <c:orientation val="minMax"/>
          <c:max val="100"/>
          <c:min val="0"/>
        </c:scaling>
        <c:delete val="0"/>
        <c:axPos val="b"/>
        <c:numFmt formatCode="0" sourceLinked="0"/>
        <c:majorTickMark val="out"/>
        <c:minorTickMark val="none"/>
        <c:tickLblPos val="nextTo"/>
        <c:crossAx val="98887168"/>
        <c:crosses val="autoZero"/>
        <c:crossBetween val="midCat"/>
      </c:valAx>
      <c:valAx>
        <c:axId val="98887168"/>
        <c:scaling>
          <c:orientation val="minMax"/>
          <c:max val="1"/>
          <c:min val="0"/>
        </c:scaling>
        <c:delete val="0"/>
        <c:axPos val="l"/>
        <c:majorGridlines/>
        <c:numFmt formatCode="0.0" sourceLinked="0"/>
        <c:majorTickMark val="out"/>
        <c:minorTickMark val="none"/>
        <c:tickLblPos val="nextTo"/>
        <c:crossAx val="98856320"/>
        <c:crosses val="autoZero"/>
        <c:crossBetween val="midCat"/>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PINNAE_Geom!$R$13:$R$37</c:f>
              <c:numCache>
                <c:formatCode>0.00</c:formatCode>
                <c:ptCount val="25"/>
                <c:pt idx="0">
                  <c:v>0</c:v>
                </c:pt>
                <c:pt idx="1">
                  <c:v>20</c:v>
                </c:pt>
                <c:pt idx="2">
                  <c:v>40</c:v>
                </c:pt>
                <c:pt idx="3">
                  <c:v>60</c:v>
                </c:pt>
                <c:pt idx="4">
                  <c:v>80</c:v>
                </c:pt>
                <c:pt idx="5">
                  <c:v>100</c:v>
                </c:pt>
              </c:numCache>
            </c:numRef>
          </c:xVal>
          <c:yVal>
            <c:numRef>
              <c:f>PINNAE_Geom!$S$13:$S$37</c:f>
              <c:numCache>
                <c:formatCode>0.00</c:formatCode>
                <c:ptCount val="25"/>
                <c:pt idx="0">
                  <c:v>0.4</c:v>
                </c:pt>
                <c:pt idx="1">
                  <c:v>0.7</c:v>
                </c:pt>
                <c:pt idx="2">
                  <c:v>1</c:v>
                </c:pt>
                <c:pt idx="3">
                  <c:v>0.7</c:v>
                </c:pt>
                <c:pt idx="4">
                  <c:v>0.4</c:v>
                </c:pt>
                <c:pt idx="5">
                  <c:v>0.1</c:v>
                </c:pt>
              </c:numCache>
            </c:numRef>
          </c:yVal>
          <c:smooth val="0"/>
        </c:ser>
        <c:dLbls>
          <c:showLegendKey val="0"/>
          <c:showVal val="0"/>
          <c:showCatName val="0"/>
          <c:showSerName val="0"/>
          <c:showPercent val="0"/>
          <c:showBubbleSize val="0"/>
        </c:dLbls>
        <c:axId val="99234560"/>
        <c:axId val="99236096"/>
      </c:scatterChart>
      <c:valAx>
        <c:axId val="99234560"/>
        <c:scaling>
          <c:orientation val="minMax"/>
          <c:max val="100"/>
          <c:min val="0"/>
        </c:scaling>
        <c:delete val="0"/>
        <c:axPos val="b"/>
        <c:numFmt formatCode="0" sourceLinked="0"/>
        <c:majorTickMark val="out"/>
        <c:minorTickMark val="none"/>
        <c:tickLblPos val="nextTo"/>
        <c:crossAx val="99236096"/>
        <c:crosses val="autoZero"/>
        <c:crossBetween val="midCat"/>
      </c:valAx>
      <c:valAx>
        <c:axId val="99236096"/>
        <c:scaling>
          <c:orientation val="minMax"/>
          <c:max val="1"/>
          <c:min val="0"/>
        </c:scaling>
        <c:delete val="0"/>
        <c:axPos val="l"/>
        <c:majorGridlines/>
        <c:numFmt formatCode="0.0" sourceLinked="0"/>
        <c:majorTickMark val="out"/>
        <c:minorTickMark val="none"/>
        <c:tickLblPos val="nextTo"/>
        <c:crossAx val="99234560"/>
        <c:crosses val="autoZero"/>
        <c:crossBetween val="midCat"/>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PINNAE_Geom!$Y$13:$Y$37</c:f>
              <c:numCache>
                <c:formatCode>0.0000</c:formatCode>
                <c:ptCount val="25"/>
                <c:pt idx="0">
                  <c:v>0</c:v>
                </c:pt>
                <c:pt idx="1">
                  <c:v>98</c:v>
                </c:pt>
                <c:pt idx="2">
                  <c:v>98.1</c:v>
                </c:pt>
                <c:pt idx="3">
                  <c:v>98.5</c:v>
                </c:pt>
                <c:pt idx="4">
                  <c:v>99</c:v>
                </c:pt>
                <c:pt idx="5">
                  <c:v>100</c:v>
                </c:pt>
              </c:numCache>
            </c:numRef>
          </c:xVal>
          <c:yVal>
            <c:numRef>
              <c:f>PINNAE_Geom!$Z$13:$Z$37</c:f>
              <c:numCache>
                <c:formatCode>0.00</c:formatCode>
                <c:ptCount val="25"/>
                <c:pt idx="0">
                  <c:v>0.5</c:v>
                </c:pt>
                <c:pt idx="1">
                  <c:v>0.5</c:v>
                </c:pt>
                <c:pt idx="2">
                  <c:v>0.7</c:v>
                </c:pt>
                <c:pt idx="3">
                  <c:v>0.8</c:v>
                </c:pt>
                <c:pt idx="4">
                  <c:v>0.9</c:v>
                </c:pt>
                <c:pt idx="5">
                  <c:v>1</c:v>
                </c:pt>
              </c:numCache>
            </c:numRef>
          </c:yVal>
          <c:smooth val="0"/>
        </c:ser>
        <c:dLbls>
          <c:showLegendKey val="0"/>
          <c:showVal val="0"/>
          <c:showCatName val="0"/>
          <c:showSerName val="0"/>
          <c:showPercent val="0"/>
          <c:showBubbleSize val="0"/>
        </c:dLbls>
        <c:axId val="99259520"/>
        <c:axId val="99261440"/>
      </c:scatterChart>
      <c:valAx>
        <c:axId val="99259520"/>
        <c:scaling>
          <c:orientation val="minMax"/>
          <c:max val="100"/>
          <c:min val="0"/>
        </c:scaling>
        <c:delete val="0"/>
        <c:axPos val="b"/>
        <c:numFmt formatCode="0" sourceLinked="0"/>
        <c:majorTickMark val="out"/>
        <c:minorTickMark val="none"/>
        <c:tickLblPos val="nextTo"/>
        <c:crossAx val="99261440"/>
        <c:crosses val="autoZero"/>
        <c:crossBetween val="midCat"/>
      </c:valAx>
      <c:valAx>
        <c:axId val="99261440"/>
        <c:scaling>
          <c:orientation val="minMax"/>
          <c:max val="1"/>
          <c:min val="0"/>
        </c:scaling>
        <c:delete val="0"/>
        <c:axPos val="l"/>
        <c:majorGridlines/>
        <c:numFmt formatCode="0.0" sourceLinked="0"/>
        <c:majorTickMark val="out"/>
        <c:minorTickMark val="none"/>
        <c:tickLblPos val="nextTo"/>
        <c:crossAx val="99259520"/>
        <c:crosses val="autoZero"/>
        <c:crossBetween val="midCat"/>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PINNAE_Geom!$AD$13:$AD$37</c:f>
              <c:numCache>
                <c:formatCode>0.00</c:formatCode>
                <c:ptCount val="25"/>
                <c:pt idx="0">
                  <c:v>0</c:v>
                </c:pt>
                <c:pt idx="1">
                  <c:v>20</c:v>
                </c:pt>
                <c:pt idx="2">
                  <c:v>40</c:v>
                </c:pt>
                <c:pt idx="3">
                  <c:v>60</c:v>
                </c:pt>
                <c:pt idx="4">
                  <c:v>80</c:v>
                </c:pt>
                <c:pt idx="5">
                  <c:v>100</c:v>
                </c:pt>
              </c:numCache>
            </c:numRef>
          </c:xVal>
          <c:yVal>
            <c:numRef>
              <c:f>PINNAE_Geom!$AE$13:$AE$37</c:f>
              <c:numCache>
                <c:formatCode>0.00</c:formatCode>
                <c:ptCount val="25"/>
                <c:pt idx="0">
                  <c:v>0.1</c:v>
                </c:pt>
                <c:pt idx="1">
                  <c:v>0.4</c:v>
                </c:pt>
                <c:pt idx="2">
                  <c:v>1</c:v>
                </c:pt>
                <c:pt idx="3">
                  <c:v>0.4</c:v>
                </c:pt>
                <c:pt idx="4">
                  <c:v>0.2</c:v>
                </c:pt>
                <c:pt idx="5">
                  <c:v>0.1</c:v>
                </c:pt>
              </c:numCache>
            </c:numRef>
          </c:yVal>
          <c:smooth val="0"/>
        </c:ser>
        <c:dLbls>
          <c:showLegendKey val="0"/>
          <c:showVal val="0"/>
          <c:showCatName val="0"/>
          <c:showSerName val="0"/>
          <c:showPercent val="0"/>
          <c:showBubbleSize val="0"/>
        </c:dLbls>
        <c:axId val="99281152"/>
        <c:axId val="96944128"/>
      </c:scatterChart>
      <c:valAx>
        <c:axId val="99281152"/>
        <c:scaling>
          <c:orientation val="minMax"/>
          <c:max val="100"/>
          <c:min val="0"/>
        </c:scaling>
        <c:delete val="0"/>
        <c:axPos val="b"/>
        <c:numFmt formatCode="0" sourceLinked="0"/>
        <c:majorTickMark val="out"/>
        <c:minorTickMark val="none"/>
        <c:tickLblPos val="nextTo"/>
        <c:crossAx val="96944128"/>
        <c:crosses val="autoZero"/>
        <c:crossBetween val="midCat"/>
      </c:valAx>
      <c:valAx>
        <c:axId val="96944128"/>
        <c:scaling>
          <c:orientation val="minMax"/>
          <c:max val="1"/>
          <c:min val="0"/>
        </c:scaling>
        <c:delete val="0"/>
        <c:axPos val="l"/>
        <c:majorGridlines/>
        <c:numFmt formatCode="0.0" sourceLinked="0"/>
        <c:majorTickMark val="out"/>
        <c:minorTickMark val="none"/>
        <c:tickLblPos val="nextTo"/>
        <c:crossAx val="99281152"/>
        <c:crosses val="autoZero"/>
        <c:crossBetween val="midCat"/>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PINNAE_Geom!$E$13:$E$37</c:f>
              <c:numCache>
                <c:formatCode>0.0000</c:formatCode>
                <c:ptCount val="25"/>
                <c:pt idx="0">
                  <c:v>0</c:v>
                </c:pt>
                <c:pt idx="1">
                  <c:v>97.998999999999995</c:v>
                </c:pt>
                <c:pt idx="2">
                  <c:v>98</c:v>
                </c:pt>
                <c:pt idx="3">
                  <c:v>98.1</c:v>
                </c:pt>
                <c:pt idx="4">
                  <c:v>98.5</c:v>
                </c:pt>
                <c:pt idx="5">
                  <c:v>99</c:v>
                </c:pt>
                <c:pt idx="6">
                  <c:v>99.5</c:v>
                </c:pt>
                <c:pt idx="7">
                  <c:v>100</c:v>
                </c:pt>
              </c:numCache>
            </c:numRef>
          </c:xVal>
          <c:yVal>
            <c:numRef>
              <c:f>PINNAE_Geom!$F$13:$F$37</c:f>
              <c:numCache>
                <c:formatCode>0.00</c:formatCode>
                <c:ptCount val="25"/>
                <c:pt idx="0">
                  <c:v>0.04</c:v>
                </c:pt>
                <c:pt idx="1">
                  <c:v>0.05</c:v>
                </c:pt>
                <c:pt idx="2">
                  <c:v>0.8</c:v>
                </c:pt>
                <c:pt idx="3">
                  <c:v>0.7</c:v>
                </c:pt>
                <c:pt idx="4">
                  <c:v>0.75</c:v>
                </c:pt>
                <c:pt idx="5">
                  <c:v>0.8</c:v>
                </c:pt>
                <c:pt idx="6">
                  <c:v>0.9</c:v>
                </c:pt>
                <c:pt idx="7">
                  <c:v>1</c:v>
                </c:pt>
              </c:numCache>
            </c:numRef>
          </c:yVal>
          <c:smooth val="0"/>
        </c:ser>
        <c:dLbls>
          <c:showLegendKey val="0"/>
          <c:showVal val="0"/>
          <c:showCatName val="0"/>
          <c:showSerName val="0"/>
          <c:showPercent val="0"/>
          <c:showBubbleSize val="0"/>
        </c:dLbls>
        <c:axId val="96521216"/>
        <c:axId val="98841728"/>
      </c:scatterChart>
      <c:valAx>
        <c:axId val="96521216"/>
        <c:scaling>
          <c:orientation val="minMax"/>
          <c:max val="100"/>
          <c:min val="0"/>
        </c:scaling>
        <c:delete val="0"/>
        <c:axPos val="b"/>
        <c:numFmt formatCode="0" sourceLinked="0"/>
        <c:majorTickMark val="out"/>
        <c:minorTickMark val="none"/>
        <c:tickLblPos val="nextTo"/>
        <c:crossAx val="98841728"/>
        <c:crosses val="autoZero"/>
        <c:crossBetween val="midCat"/>
      </c:valAx>
      <c:valAx>
        <c:axId val="98841728"/>
        <c:scaling>
          <c:orientation val="minMax"/>
          <c:max val="1"/>
          <c:min val="0"/>
        </c:scaling>
        <c:delete val="0"/>
        <c:axPos val="l"/>
        <c:majorGridlines/>
        <c:numFmt formatCode="0.0" sourceLinked="0"/>
        <c:majorTickMark val="out"/>
        <c:minorTickMark val="none"/>
        <c:tickLblPos val="nextTo"/>
        <c:crossAx val="96521216"/>
        <c:crosses val="autoZero"/>
        <c:crossBetween val="midCat"/>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PINNAE_Geom!$C$13:$C$37</c:f>
              <c:numCache>
                <c:formatCode>General</c:formatCode>
                <c:ptCount val="25"/>
                <c:pt idx="0">
                  <c:v>1</c:v>
                </c:pt>
              </c:numCache>
            </c:numRef>
          </c:xVal>
          <c:yVal>
            <c:numRef>
              <c:f>PINNAE_Geom!$D$13:$D$37</c:f>
              <c:numCache>
                <c:formatCode>0.00</c:formatCode>
                <c:ptCount val="25"/>
                <c:pt idx="0">
                  <c:v>30</c:v>
                </c:pt>
              </c:numCache>
            </c:numRef>
          </c:yVal>
          <c:smooth val="0"/>
        </c:ser>
        <c:dLbls>
          <c:showLegendKey val="0"/>
          <c:showVal val="0"/>
          <c:showCatName val="0"/>
          <c:showSerName val="0"/>
          <c:showPercent val="0"/>
          <c:showBubbleSize val="0"/>
        </c:dLbls>
        <c:axId val="96993280"/>
        <c:axId val="96995200"/>
      </c:scatterChart>
      <c:valAx>
        <c:axId val="96993280"/>
        <c:scaling>
          <c:orientation val="minMax"/>
          <c:min val="0"/>
        </c:scaling>
        <c:delete val="0"/>
        <c:axPos val="b"/>
        <c:numFmt formatCode="0" sourceLinked="0"/>
        <c:majorTickMark val="out"/>
        <c:minorTickMark val="none"/>
        <c:tickLblPos val="nextTo"/>
        <c:crossAx val="96995200"/>
        <c:crosses val="autoZero"/>
        <c:crossBetween val="midCat"/>
        <c:majorUnit val="100"/>
      </c:valAx>
      <c:valAx>
        <c:axId val="96995200"/>
        <c:scaling>
          <c:orientation val="minMax"/>
          <c:min val="0"/>
        </c:scaling>
        <c:delete val="0"/>
        <c:axPos val="l"/>
        <c:majorGridlines/>
        <c:numFmt formatCode="0" sourceLinked="0"/>
        <c:majorTickMark val="out"/>
        <c:minorTickMark val="none"/>
        <c:tickLblPos val="nextTo"/>
        <c:crossAx val="96993280"/>
        <c:crosses val="autoZero"/>
        <c:crossBetween val="midCat"/>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PINNAE_Geom!$W$13:$W$37</c:f>
              <c:numCache>
                <c:formatCode>General</c:formatCode>
                <c:ptCount val="25"/>
                <c:pt idx="0">
                  <c:v>1</c:v>
                </c:pt>
              </c:numCache>
            </c:numRef>
          </c:xVal>
          <c:yVal>
            <c:numRef>
              <c:f>PINNAE_Geom!$X$13:$X$37</c:f>
              <c:numCache>
                <c:formatCode>0.00</c:formatCode>
                <c:ptCount val="25"/>
                <c:pt idx="0">
                  <c:v>0.75</c:v>
                </c:pt>
              </c:numCache>
            </c:numRef>
          </c:yVal>
          <c:smooth val="0"/>
        </c:ser>
        <c:dLbls>
          <c:showLegendKey val="0"/>
          <c:showVal val="0"/>
          <c:showCatName val="0"/>
          <c:showSerName val="0"/>
          <c:showPercent val="0"/>
          <c:showBubbleSize val="0"/>
        </c:dLbls>
        <c:axId val="97018624"/>
        <c:axId val="97020544"/>
      </c:scatterChart>
      <c:valAx>
        <c:axId val="97018624"/>
        <c:scaling>
          <c:orientation val="minMax"/>
          <c:min val="0"/>
        </c:scaling>
        <c:delete val="0"/>
        <c:axPos val="b"/>
        <c:numFmt formatCode="0" sourceLinked="0"/>
        <c:majorTickMark val="out"/>
        <c:minorTickMark val="none"/>
        <c:tickLblPos val="nextTo"/>
        <c:crossAx val="97020544"/>
        <c:crosses val="autoZero"/>
        <c:crossBetween val="midCat"/>
      </c:valAx>
      <c:valAx>
        <c:axId val="97020544"/>
        <c:scaling>
          <c:orientation val="minMax"/>
          <c:min val="0"/>
        </c:scaling>
        <c:delete val="0"/>
        <c:axPos val="l"/>
        <c:majorGridlines/>
        <c:numFmt formatCode="0.0" sourceLinked="0"/>
        <c:majorTickMark val="out"/>
        <c:minorTickMark val="none"/>
        <c:tickLblPos val="nextTo"/>
        <c:crossAx val="97018624"/>
        <c:crosses val="autoZero"/>
        <c:crossBetween val="midCat"/>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PINNAE_Geom!$K$13:$K$37</c:f>
              <c:numCache>
                <c:formatCode>General</c:formatCode>
                <c:ptCount val="25"/>
                <c:pt idx="0">
                  <c:v>1</c:v>
                </c:pt>
              </c:numCache>
            </c:numRef>
          </c:xVal>
          <c:yVal>
            <c:numRef>
              <c:f>PINNAE_Geom!$L$13:$L$37</c:f>
              <c:numCache>
                <c:formatCode>0.00</c:formatCode>
                <c:ptCount val="25"/>
                <c:pt idx="0">
                  <c:v>1</c:v>
                </c:pt>
              </c:numCache>
            </c:numRef>
          </c:yVal>
          <c:smooth val="0"/>
        </c:ser>
        <c:dLbls>
          <c:showLegendKey val="0"/>
          <c:showVal val="0"/>
          <c:showCatName val="0"/>
          <c:showSerName val="0"/>
          <c:showPercent val="0"/>
          <c:showBubbleSize val="0"/>
        </c:dLbls>
        <c:axId val="98895360"/>
        <c:axId val="98897280"/>
      </c:scatterChart>
      <c:valAx>
        <c:axId val="98895360"/>
        <c:scaling>
          <c:orientation val="minMax"/>
          <c:min val="0"/>
        </c:scaling>
        <c:delete val="0"/>
        <c:axPos val="b"/>
        <c:numFmt formatCode="0" sourceLinked="0"/>
        <c:majorTickMark val="out"/>
        <c:minorTickMark val="none"/>
        <c:tickLblPos val="nextTo"/>
        <c:crossAx val="98897280"/>
        <c:crosses val="autoZero"/>
        <c:crossBetween val="midCat"/>
      </c:valAx>
      <c:valAx>
        <c:axId val="98897280"/>
        <c:scaling>
          <c:orientation val="minMax"/>
          <c:min val="0"/>
        </c:scaling>
        <c:delete val="0"/>
        <c:axPos val="l"/>
        <c:majorGridlines/>
        <c:numFmt formatCode="0" sourceLinked="0"/>
        <c:majorTickMark val="out"/>
        <c:minorTickMark val="none"/>
        <c:tickLblPos val="nextTo"/>
        <c:crossAx val="98895360"/>
        <c:crosses val="autoZero"/>
        <c:crossBetween val="midCat"/>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PINNAE_Geom!$AI$13:$AI$37</c:f>
              <c:numCache>
                <c:formatCode>0.00</c:formatCode>
                <c:ptCount val="25"/>
                <c:pt idx="0">
                  <c:v>0</c:v>
                </c:pt>
              </c:numCache>
            </c:numRef>
          </c:xVal>
          <c:yVal>
            <c:numRef>
              <c:f>PINNAE_Geom!$AJ$13:$AJ$37</c:f>
              <c:numCache>
                <c:formatCode>0.00</c:formatCode>
                <c:ptCount val="25"/>
                <c:pt idx="0">
                  <c:v>3000</c:v>
                </c:pt>
              </c:numCache>
            </c:numRef>
          </c:yVal>
          <c:smooth val="0"/>
        </c:ser>
        <c:ser>
          <c:idx val="1"/>
          <c:order val="1"/>
          <c:xVal>
            <c:numRef>
              <c:f>PINNAE_Geom!$AI$13:$AI$37</c:f>
              <c:numCache>
                <c:formatCode>0.00</c:formatCode>
                <c:ptCount val="25"/>
                <c:pt idx="0">
                  <c:v>0</c:v>
                </c:pt>
              </c:numCache>
            </c:numRef>
          </c:xVal>
          <c:yVal>
            <c:numRef>
              <c:f>PINNAE_Geom!$AK$13:$AK$37</c:f>
              <c:numCache>
                <c:formatCode>0.00</c:formatCode>
                <c:ptCount val="25"/>
                <c:pt idx="0">
                  <c:v>300</c:v>
                </c:pt>
              </c:numCache>
            </c:numRef>
          </c:yVal>
          <c:smooth val="0"/>
        </c:ser>
        <c:dLbls>
          <c:showLegendKey val="0"/>
          <c:showVal val="0"/>
          <c:showCatName val="0"/>
          <c:showSerName val="0"/>
          <c:showPercent val="0"/>
          <c:showBubbleSize val="0"/>
        </c:dLbls>
        <c:axId val="98905472"/>
        <c:axId val="98915456"/>
      </c:scatterChart>
      <c:valAx>
        <c:axId val="98905472"/>
        <c:scaling>
          <c:orientation val="minMax"/>
          <c:max val="100"/>
          <c:min val="0"/>
        </c:scaling>
        <c:delete val="0"/>
        <c:axPos val="b"/>
        <c:numFmt formatCode="0" sourceLinked="0"/>
        <c:majorTickMark val="out"/>
        <c:minorTickMark val="none"/>
        <c:tickLblPos val="nextTo"/>
        <c:crossAx val="98915456"/>
        <c:crosses val="autoZero"/>
        <c:crossBetween val="midCat"/>
      </c:valAx>
      <c:valAx>
        <c:axId val="98915456"/>
        <c:scaling>
          <c:orientation val="minMax"/>
          <c:min val="0"/>
        </c:scaling>
        <c:delete val="0"/>
        <c:axPos val="l"/>
        <c:majorGridlines/>
        <c:numFmt formatCode="0" sourceLinked="0"/>
        <c:majorTickMark val="out"/>
        <c:minorTickMark val="none"/>
        <c:tickLblPos val="nextTo"/>
        <c:crossAx val="98905472"/>
        <c:crosses val="autoZero"/>
        <c:crossBetween val="midCat"/>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PINNAE_Geom!$AO$13:$AO$37</c:f>
              <c:numCache>
                <c:formatCode>0.00</c:formatCode>
                <c:ptCount val="25"/>
                <c:pt idx="0">
                  <c:v>0</c:v>
                </c:pt>
              </c:numCache>
            </c:numRef>
          </c:xVal>
          <c:yVal>
            <c:numRef>
              <c:f>PINNAE_Geom!$AP$13:$AP$37</c:f>
              <c:numCache>
                <c:formatCode>0.00</c:formatCode>
                <c:ptCount val="25"/>
                <c:pt idx="0">
                  <c:v>85</c:v>
                </c:pt>
              </c:numCache>
            </c:numRef>
          </c:yVal>
          <c:smooth val="0"/>
        </c:ser>
        <c:dLbls>
          <c:showLegendKey val="0"/>
          <c:showVal val="0"/>
          <c:showCatName val="0"/>
          <c:showSerName val="0"/>
          <c:showPercent val="0"/>
          <c:showBubbleSize val="0"/>
        </c:dLbls>
        <c:axId val="98938240"/>
        <c:axId val="98956800"/>
      </c:scatterChart>
      <c:valAx>
        <c:axId val="98938240"/>
        <c:scaling>
          <c:orientation val="minMax"/>
          <c:max val="100"/>
          <c:min val="0"/>
        </c:scaling>
        <c:delete val="0"/>
        <c:axPos val="b"/>
        <c:numFmt formatCode="0" sourceLinked="0"/>
        <c:majorTickMark val="out"/>
        <c:minorTickMark val="none"/>
        <c:tickLblPos val="nextTo"/>
        <c:crossAx val="98956800"/>
        <c:crosses val="autoZero"/>
        <c:crossBetween val="midCat"/>
      </c:valAx>
      <c:valAx>
        <c:axId val="98956800"/>
        <c:scaling>
          <c:orientation val="minMax"/>
          <c:min val="0"/>
        </c:scaling>
        <c:delete val="0"/>
        <c:axPos val="l"/>
        <c:majorGridlines/>
        <c:numFmt formatCode="0" sourceLinked="0"/>
        <c:majorTickMark val="out"/>
        <c:minorTickMark val="none"/>
        <c:tickLblPos val="nextTo"/>
        <c:crossAx val="98938240"/>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STEM_Geom!$M$13:$M$37</c:f>
              <c:numCache>
                <c:formatCode>General</c:formatCode>
                <c:ptCount val="25"/>
                <c:pt idx="0">
                  <c:v>1</c:v>
                </c:pt>
              </c:numCache>
            </c:numRef>
          </c:xVal>
          <c:yVal>
            <c:numRef>
              <c:f>STEM_Geom!$N$13:$N$37</c:f>
              <c:numCache>
                <c:formatCode>0.00</c:formatCode>
                <c:ptCount val="25"/>
                <c:pt idx="0">
                  <c:v>1</c:v>
                </c:pt>
              </c:numCache>
            </c:numRef>
          </c:yVal>
          <c:smooth val="0"/>
        </c:ser>
        <c:dLbls>
          <c:showLegendKey val="0"/>
          <c:showVal val="0"/>
          <c:showCatName val="0"/>
          <c:showSerName val="0"/>
          <c:showPercent val="0"/>
          <c:showBubbleSize val="0"/>
        </c:dLbls>
        <c:axId val="94989312"/>
        <c:axId val="95007488"/>
      </c:scatterChart>
      <c:valAx>
        <c:axId val="94989312"/>
        <c:scaling>
          <c:orientation val="minMax"/>
          <c:min val="0"/>
        </c:scaling>
        <c:delete val="0"/>
        <c:axPos val="b"/>
        <c:numFmt formatCode="0" sourceLinked="0"/>
        <c:majorTickMark val="out"/>
        <c:minorTickMark val="none"/>
        <c:tickLblPos val="nextTo"/>
        <c:crossAx val="95007488"/>
        <c:crosses val="autoZero"/>
        <c:crossBetween val="midCat"/>
      </c:valAx>
      <c:valAx>
        <c:axId val="95007488"/>
        <c:scaling>
          <c:orientation val="minMax"/>
          <c:max val="1"/>
          <c:min val="0"/>
        </c:scaling>
        <c:delete val="0"/>
        <c:axPos val="l"/>
        <c:majorGridlines/>
        <c:numFmt formatCode="0.00" sourceLinked="0"/>
        <c:majorTickMark val="out"/>
        <c:minorTickMark val="none"/>
        <c:tickLblPos val="nextTo"/>
        <c:crossAx val="94989312"/>
        <c:crosses val="autoZero"/>
        <c:crossBetween val="midCat"/>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INFLO_Prod!$R$13:$R$37</c:f>
              <c:numCache>
                <c:formatCode>General</c:formatCode>
                <c:ptCount val="25"/>
                <c:pt idx="0">
                  <c:v>1</c:v>
                </c:pt>
                <c:pt idx="1">
                  <c:v>50</c:v>
                </c:pt>
              </c:numCache>
            </c:numRef>
          </c:xVal>
          <c:yVal>
            <c:numRef>
              <c:f>INFLO_Prod!$S$13:$S$37</c:f>
              <c:numCache>
                <c:formatCode>0.00</c:formatCode>
                <c:ptCount val="25"/>
                <c:pt idx="0">
                  <c:v>0.1</c:v>
                </c:pt>
                <c:pt idx="1">
                  <c:v>1</c:v>
                </c:pt>
              </c:numCache>
            </c:numRef>
          </c:yVal>
          <c:smooth val="0"/>
        </c:ser>
        <c:dLbls>
          <c:showLegendKey val="0"/>
          <c:showVal val="0"/>
          <c:showCatName val="0"/>
          <c:showSerName val="0"/>
          <c:showPercent val="0"/>
          <c:showBubbleSize val="0"/>
        </c:dLbls>
        <c:axId val="99030144"/>
        <c:axId val="99031680"/>
      </c:scatterChart>
      <c:valAx>
        <c:axId val="99030144"/>
        <c:scaling>
          <c:orientation val="minMax"/>
        </c:scaling>
        <c:delete val="0"/>
        <c:axPos val="b"/>
        <c:numFmt formatCode="0" sourceLinked="0"/>
        <c:majorTickMark val="out"/>
        <c:minorTickMark val="none"/>
        <c:tickLblPos val="nextTo"/>
        <c:crossAx val="99031680"/>
        <c:crosses val="autoZero"/>
        <c:crossBetween val="midCat"/>
      </c:valAx>
      <c:valAx>
        <c:axId val="99031680"/>
        <c:scaling>
          <c:orientation val="minMax"/>
          <c:max val="1"/>
          <c:min val="0"/>
        </c:scaling>
        <c:delete val="0"/>
        <c:axPos val="l"/>
        <c:majorGridlines/>
        <c:numFmt formatCode="0.00" sourceLinked="0"/>
        <c:majorTickMark val="out"/>
        <c:minorTickMark val="none"/>
        <c:tickLblPos val="nextTo"/>
        <c:crossAx val="99030144"/>
        <c:crosses val="autoZero"/>
        <c:crossBetween val="midCat"/>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INFLO_Prod!$G$13:$G$37</c:f>
              <c:numCache>
                <c:formatCode>0.00</c:formatCode>
                <c:ptCount val="25"/>
                <c:pt idx="0">
                  <c:v>0</c:v>
                </c:pt>
                <c:pt idx="1">
                  <c:v>20</c:v>
                </c:pt>
                <c:pt idx="2">
                  <c:v>50</c:v>
                </c:pt>
                <c:pt idx="3">
                  <c:v>100</c:v>
                </c:pt>
              </c:numCache>
            </c:numRef>
          </c:xVal>
          <c:yVal>
            <c:numRef>
              <c:f>INFLO_Prod!$H$13:$H$37</c:f>
              <c:numCache>
                <c:formatCode>0.00</c:formatCode>
                <c:ptCount val="25"/>
                <c:pt idx="0">
                  <c:v>0</c:v>
                </c:pt>
                <c:pt idx="1">
                  <c:v>20</c:v>
                </c:pt>
                <c:pt idx="2">
                  <c:v>50</c:v>
                </c:pt>
                <c:pt idx="3">
                  <c:v>100</c:v>
                </c:pt>
              </c:numCache>
            </c:numRef>
          </c:yVal>
          <c:smooth val="0"/>
        </c:ser>
        <c:dLbls>
          <c:showLegendKey val="0"/>
          <c:showVal val="0"/>
          <c:showCatName val="0"/>
          <c:showSerName val="0"/>
          <c:showPercent val="0"/>
          <c:showBubbleSize val="0"/>
        </c:dLbls>
        <c:axId val="99046912"/>
        <c:axId val="99048832"/>
      </c:scatterChart>
      <c:valAx>
        <c:axId val="99046912"/>
        <c:scaling>
          <c:orientation val="minMax"/>
          <c:max val="100"/>
          <c:min val="0"/>
        </c:scaling>
        <c:delete val="0"/>
        <c:axPos val="b"/>
        <c:numFmt formatCode="0" sourceLinked="0"/>
        <c:majorTickMark val="out"/>
        <c:minorTickMark val="none"/>
        <c:tickLblPos val="nextTo"/>
        <c:crossAx val="99048832"/>
        <c:crosses val="autoZero"/>
        <c:crossBetween val="midCat"/>
      </c:valAx>
      <c:valAx>
        <c:axId val="99048832"/>
        <c:scaling>
          <c:orientation val="minMax"/>
          <c:max val="100"/>
          <c:min val="0"/>
        </c:scaling>
        <c:delete val="0"/>
        <c:axPos val="l"/>
        <c:majorGridlines/>
        <c:numFmt formatCode="0.0" sourceLinked="0"/>
        <c:majorTickMark val="out"/>
        <c:minorTickMark val="none"/>
        <c:tickLblPos val="nextTo"/>
        <c:crossAx val="99046912"/>
        <c:crosses val="autoZero"/>
        <c:crossBetween val="midCat"/>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STALK_Geom!$C$13:$C$37</c:f>
              <c:numCache>
                <c:formatCode>General</c:formatCode>
                <c:ptCount val="25"/>
                <c:pt idx="0">
                  <c:v>1</c:v>
                </c:pt>
                <c:pt idx="1">
                  <c:v>30</c:v>
                </c:pt>
              </c:numCache>
            </c:numRef>
          </c:xVal>
          <c:yVal>
            <c:numRef>
              <c:f>STALK_Geom!$D$13:$D$37</c:f>
              <c:numCache>
                <c:formatCode>0.00</c:formatCode>
                <c:ptCount val="25"/>
                <c:pt idx="0">
                  <c:v>30</c:v>
                </c:pt>
                <c:pt idx="1">
                  <c:v>60</c:v>
                </c:pt>
              </c:numCache>
            </c:numRef>
          </c:yVal>
          <c:smooth val="0"/>
        </c:ser>
        <c:dLbls>
          <c:showLegendKey val="0"/>
          <c:showVal val="0"/>
          <c:showCatName val="0"/>
          <c:showSerName val="0"/>
          <c:showPercent val="0"/>
          <c:showBubbleSize val="0"/>
        </c:dLbls>
        <c:axId val="99336576"/>
        <c:axId val="99338496"/>
      </c:scatterChart>
      <c:valAx>
        <c:axId val="99336576"/>
        <c:scaling>
          <c:orientation val="minMax"/>
        </c:scaling>
        <c:delete val="0"/>
        <c:axPos val="b"/>
        <c:numFmt formatCode="0" sourceLinked="0"/>
        <c:majorTickMark val="out"/>
        <c:minorTickMark val="none"/>
        <c:tickLblPos val="nextTo"/>
        <c:crossAx val="99338496"/>
        <c:crosses val="autoZero"/>
        <c:crossBetween val="midCat"/>
      </c:valAx>
      <c:valAx>
        <c:axId val="99338496"/>
        <c:scaling>
          <c:orientation val="minMax"/>
          <c:min val="0"/>
        </c:scaling>
        <c:delete val="0"/>
        <c:axPos val="l"/>
        <c:majorGridlines/>
        <c:numFmt formatCode="0" sourceLinked="0"/>
        <c:majorTickMark val="out"/>
        <c:minorTickMark val="none"/>
        <c:tickLblPos val="nextTo"/>
        <c:crossAx val="99336576"/>
        <c:crosses val="autoZero"/>
        <c:crossBetween val="midCat"/>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STALK_Geom!$G$13:$G$37</c:f>
              <c:numCache>
                <c:formatCode>General</c:formatCode>
                <c:ptCount val="25"/>
                <c:pt idx="0">
                  <c:v>1</c:v>
                </c:pt>
                <c:pt idx="1">
                  <c:v>30</c:v>
                </c:pt>
              </c:numCache>
            </c:numRef>
          </c:xVal>
          <c:yVal>
            <c:numRef>
              <c:f>STALK_Geom!$H$13:$H$37</c:f>
              <c:numCache>
                <c:formatCode>0.00</c:formatCode>
                <c:ptCount val="25"/>
                <c:pt idx="0">
                  <c:v>3</c:v>
                </c:pt>
                <c:pt idx="1">
                  <c:v>8</c:v>
                </c:pt>
              </c:numCache>
            </c:numRef>
          </c:yVal>
          <c:smooth val="0"/>
        </c:ser>
        <c:dLbls>
          <c:showLegendKey val="0"/>
          <c:showVal val="0"/>
          <c:showCatName val="0"/>
          <c:showSerName val="0"/>
          <c:showPercent val="0"/>
          <c:showBubbleSize val="0"/>
        </c:dLbls>
        <c:axId val="100631680"/>
        <c:axId val="100633600"/>
      </c:scatterChart>
      <c:valAx>
        <c:axId val="100631680"/>
        <c:scaling>
          <c:orientation val="minMax"/>
        </c:scaling>
        <c:delete val="0"/>
        <c:axPos val="b"/>
        <c:numFmt formatCode="0" sourceLinked="0"/>
        <c:majorTickMark val="out"/>
        <c:minorTickMark val="none"/>
        <c:tickLblPos val="nextTo"/>
        <c:crossAx val="100633600"/>
        <c:crosses val="autoZero"/>
        <c:crossBetween val="midCat"/>
      </c:valAx>
      <c:valAx>
        <c:axId val="100633600"/>
        <c:scaling>
          <c:orientation val="minMax"/>
          <c:min val="0"/>
        </c:scaling>
        <c:delete val="0"/>
        <c:axPos val="l"/>
        <c:majorGridlines/>
        <c:numFmt formatCode="0" sourceLinked="0"/>
        <c:majorTickMark val="out"/>
        <c:minorTickMark val="none"/>
        <c:tickLblPos val="nextTo"/>
        <c:crossAx val="100631680"/>
        <c:crosses val="autoZero"/>
        <c:crossBetween val="midCat"/>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STALK_Geom!$J$13:$J$37</c:f>
              <c:numCache>
                <c:formatCode>0.00</c:formatCode>
                <c:ptCount val="25"/>
                <c:pt idx="0">
                  <c:v>0</c:v>
                </c:pt>
                <c:pt idx="1">
                  <c:v>25</c:v>
                </c:pt>
                <c:pt idx="2">
                  <c:v>50</c:v>
                </c:pt>
                <c:pt idx="3">
                  <c:v>75</c:v>
                </c:pt>
                <c:pt idx="4">
                  <c:v>100</c:v>
                </c:pt>
              </c:numCache>
            </c:numRef>
          </c:xVal>
          <c:yVal>
            <c:numRef>
              <c:f>STALK_Geom!$K$13:$K$37</c:f>
              <c:numCache>
                <c:formatCode>0.00</c:formatCode>
                <c:ptCount val="25"/>
                <c:pt idx="0">
                  <c:v>1</c:v>
                </c:pt>
                <c:pt idx="1">
                  <c:v>0.95</c:v>
                </c:pt>
                <c:pt idx="2">
                  <c:v>0.9</c:v>
                </c:pt>
                <c:pt idx="3">
                  <c:v>0.5</c:v>
                </c:pt>
                <c:pt idx="4">
                  <c:v>0.1</c:v>
                </c:pt>
              </c:numCache>
            </c:numRef>
          </c:yVal>
          <c:smooth val="0"/>
        </c:ser>
        <c:dLbls>
          <c:showLegendKey val="0"/>
          <c:showVal val="0"/>
          <c:showCatName val="0"/>
          <c:showSerName val="0"/>
          <c:showPercent val="0"/>
          <c:showBubbleSize val="0"/>
        </c:dLbls>
        <c:axId val="100645120"/>
        <c:axId val="100659200"/>
      </c:scatterChart>
      <c:valAx>
        <c:axId val="100645120"/>
        <c:scaling>
          <c:orientation val="minMax"/>
          <c:max val="100"/>
          <c:min val="0"/>
        </c:scaling>
        <c:delete val="0"/>
        <c:axPos val="b"/>
        <c:numFmt formatCode="0" sourceLinked="0"/>
        <c:majorTickMark val="out"/>
        <c:minorTickMark val="none"/>
        <c:tickLblPos val="nextTo"/>
        <c:crossAx val="100659200"/>
        <c:crosses val="autoZero"/>
        <c:crossBetween val="midCat"/>
      </c:valAx>
      <c:valAx>
        <c:axId val="100659200"/>
        <c:scaling>
          <c:orientation val="minMax"/>
          <c:max val="1"/>
          <c:min val="0"/>
        </c:scaling>
        <c:delete val="0"/>
        <c:axPos val="l"/>
        <c:majorGridlines/>
        <c:numFmt formatCode="0.0" sourceLinked="0"/>
        <c:majorTickMark val="out"/>
        <c:minorTickMark val="none"/>
        <c:tickLblPos val="nextTo"/>
        <c:crossAx val="100645120"/>
        <c:crosses val="autoZero"/>
        <c:crossBetween val="midCat"/>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STALK_Geom!$P$13:$P$37</c:f>
              <c:numCache>
                <c:formatCode>0.00</c:formatCode>
                <c:ptCount val="25"/>
                <c:pt idx="0">
                  <c:v>0</c:v>
                </c:pt>
                <c:pt idx="1">
                  <c:v>25</c:v>
                </c:pt>
                <c:pt idx="2">
                  <c:v>50</c:v>
                </c:pt>
                <c:pt idx="3">
                  <c:v>75</c:v>
                </c:pt>
                <c:pt idx="4">
                  <c:v>100</c:v>
                </c:pt>
              </c:numCache>
            </c:numRef>
          </c:xVal>
          <c:yVal>
            <c:numRef>
              <c:f>STALK_Geom!$Q$13:$Q$37</c:f>
              <c:numCache>
                <c:formatCode>0.00</c:formatCode>
                <c:ptCount val="25"/>
                <c:pt idx="0">
                  <c:v>1</c:v>
                </c:pt>
                <c:pt idx="1">
                  <c:v>0.9</c:v>
                </c:pt>
                <c:pt idx="2">
                  <c:v>0.8</c:v>
                </c:pt>
                <c:pt idx="3">
                  <c:v>0.5</c:v>
                </c:pt>
                <c:pt idx="4">
                  <c:v>0.1</c:v>
                </c:pt>
              </c:numCache>
            </c:numRef>
          </c:yVal>
          <c:smooth val="0"/>
        </c:ser>
        <c:dLbls>
          <c:showLegendKey val="0"/>
          <c:showVal val="0"/>
          <c:showCatName val="0"/>
          <c:showSerName val="0"/>
          <c:showPercent val="0"/>
          <c:showBubbleSize val="0"/>
        </c:dLbls>
        <c:axId val="100211712"/>
        <c:axId val="100221696"/>
      </c:scatterChart>
      <c:valAx>
        <c:axId val="100211712"/>
        <c:scaling>
          <c:orientation val="minMax"/>
          <c:max val="100"/>
          <c:min val="0"/>
        </c:scaling>
        <c:delete val="0"/>
        <c:axPos val="b"/>
        <c:numFmt formatCode="0" sourceLinked="0"/>
        <c:majorTickMark val="out"/>
        <c:minorTickMark val="none"/>
        <c:tickLblPos val="nextTo"/>
        <c:crossAx val="100221696"/>
        <c:crosses val="autoZero"/>
        <c:crossBetween val="midCat"/>
      </c:valAx>
      <c:valAx>
        <c:axId val="100221696"/>
        <c:scaling>
          <c:orientation val="minMax"/>
          <c:max val="1"/>
          <c:min val="0"/>
        </c:scaling>
        <c:delete val="0"/>
        <c:axPos val="l"/>
        <c:majorGridlines/>
        <c:numFmt formatCode="0.0" sourceLinked="0"/>
        <c:majorTickMark val="out"/>
        <c:minorTickMark val="none"/>
        <c:tickLblPos val="nextTo"/>
        <c:crossAx val="100211712"/>
        <c:crosses val="autoZero"/>
        <c:crossBetween val="midCat"/>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STALK_Geom!$M$13:$M$37</c:f>
              <c:numCache>
                <c:formatCode>General</c:formatCode>
                <c:ptCount val="25"/>
                <c:pt idx="0">
                  <c:v>1</c:v>
                </c:pt>
                <c:pt idx="1">
                  <c:v>30</c:v>
                </c:pt>
              </c:numCache>
            </c:numRef>
          </c:xVal>
          <c:yVal>
            <c:numRef>
              <c:f>STALK_Geom!$N$13:$N$37</c:f>
              <c:numCache>
                <c:formatCode>0.00</c:formatCode>
                <c:ptCount val="25"/>
                <c:pt idx="0">
                  <c:v>1</c:v>
                </c:pt>
                <c:pt idx="1">
                  <c:v>5</c:v>
                </c:pt>
              </c:numCache>
            </c:numRef>
          </c:yVal>
          <c:smooth val="0"/>
        </c:ser>
        <c:dLbls>
          <c:showLegendKey val="0"/>
          <c:showVal val="0"/>
          <c:showCatName val="0"/>
          <c:showSerName val="0"/>
          <c:showPercent val="0"/>
          <c:showBubbleSize val="0"/>
        </c:dLbls>
        <c:axId val="100232576"/>
        <c:axId val="100242944"/>
      </c:scatterChart>
      <c:valAx>
        <c:axId val="100232576"/>
        <c:scaling>
          <c:orientation val="minMax"/>
        </c:scaling>
        <c:delete val="0"/>
        <c:axPos val="b"/>
        <c:numFmt formatCode="0" sourceLinked="0"/>
        <c:majorTickMark val="out"/>
        <c:minorTickMark val="none"/>
        <c:tickLblPos val="nextTo"/>
        <c:crossAx val="100242944"/>
        <c:crosses val="autoZero"/>
        <c:crossBetween val="midCat"/>
      </c:valAx>
      <c:valAx>
        <c:axId val="100242944"/>
        <c:scaling>
          <c:orientation val="minMax"/>
          <c:min val="0"/>
        </c:scaling>
        <c:delete val="0"/>
        <c:axPos val="l"/>
        <c:majorGridlines/>
        <c:numFmt formatCode="0" sourceLinked="0"/>
        <c:majorTickMark val="out"/>
        <c:minorTickMark val="none"/>
        <c:tickLblPos val="nextTo"/>
        <c:crossAx val="100232576"/>
        <c:crosses val="autoZero"/>
        <c:crossBetween val="midCat"/>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STALK_Geom!$AF$13:$AF$37</c:f>
              <c:numCache>
                <c:formatCode>0.00</c:formatCode>
                <c:ptCount val="25"/>
                <c:pt idx="0">
                  <c:v>0</c:v>
                </c:pt>
                <c:pt idx="1">
                  <c:v>50</c:v>
                </c:pt>
                <c:pt idx="2">
                  <c:v>100</c:v>
                </c:pt>
              </c:numCache>
            </c:numRef>
          </c:xVal>
          <c:yVal>
            <c:numRef>
              <c:f>STALK_Geom!$AG$13:$AG$37</c:f>
              <c:numCache>
                <c:formatCode>0.00</c:formatCode>
                <c:ptCount val="25"/>
                <c:pt idx="0">
                  <c:v>0</c:v>
                </c:pt>
                <c:pt idx="1">
                  <c:v>2</c:v>
                </c:pt>
                <c:pt idx="2">
                  <c:v>5</c:v>
                </c:pt>
              </c:numCache>
            </c:numRef>
          </c:yVal>
          <c:smooth val="0"/>
        </c:ser>
        <c:dLbls>
          <c:showLegendKey val="0"/>
          <c:showVal val="0"/>
          <c:showCatName val="0"/>
          <c:showSerName val="0"/>
          <c:showPercent val="0"/>
          <c:showBubbleSize val="0"/>
        </c:dLbls>
        <c:axId val="100270848"/>
        <c:axId val="100272384"/>
      </c:scatterChart>
      <c:valAx>
        <c:axId val="100270848"/>
        <c:scaling>
          <c:orientation val="minMax"/>
          <c:max val="100"/>
          <c:min val="0"/>
        </c:scaling>
        <c:delete val="0"/>
        <c:axPos val="b"/>
        <c:numFmt formatCode="0" sourceLinked="0"/>
        <c:majorTickMark val="out"/>
        <c:minorTickMark val="none"/>
        <c:tickLblPos val="nextTo"/>
        <c:crossAx val="100272384"/>
        <c:crosses val="autoZero"/>
        <c:crossBetween val="midCat"/>
      </c:valAx>
      <c:valAx>
        <c:axId val="100272384"/>
        <c:scaling>
          <c:orientation val="minMax"/>
          <c:min val="0"/>
        </c:scaling>
        <c:delete val="0"/>
        <c:axPos val="l"/>
        <c:majorGridlines/>
        <c:numFmt formatCode="0" sourceLinked="0"/>
        <c:majorTickMark val="out"/>
        <c:minorTickMark val="none"/>
        <c:tickLblPos val="nextTo"/>
        <c:crossAx val="100270848"/>
        <c:crosses val="autoZero"/>
        <c:crossBetween val="midCat"/>
      </c:valAx>
    </c:plotArea>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STALK_Geom!$Z$13:$Z$37</c:f>
              <c:numCache>
                <c:formatCode>0.00</c:formatCode>
                <c:ptCount val="25"/>
                <c:pt idx="0">
                  <c:v>0</c:v>
                </c:pt>
                <c:pt idx="1">
                  <c:v>50</c:v>
                </c:pt>
                <c:pt idx="2">
                  <c:v>100</c:v>
                </c:pt>
              </c:numCache>
            </c:numRef>
          </c:xVal>
          <c:yVal>
            <c:numRef>
              <c:f>STALK_Geom!$AA$13:$AA$37</c:f>
              <c:numCache>
                <c:formatCode>0.00</c:formatCode>
                <c:ptCount val="25"/>
                <c:pt idx="0">
                  <c:v>0</c:v>
                </c:pt>
                <c:pt idx="1">
                  <c:v>4</c:v>
                </c:pt>
                <c:pt idx="2">
                  <c:v>10</c:v>
                </c:pt>
              </c:numCache>
            </c:numRef>
          </c:yVal>
          <c:smooth val="0"/>
        </c:ser>
        <c:dLbls>
          <c:showLegendKey val="0"/>
          <c:showVal val="0"/>
          <c:showCatName val="0"/>
          <c:showSerName val="0"/>
          <c:showPercent val="0"/>
          <c:showBubbleSize val="0"/>
        </c:dLbls>
        <c:axId val="100296192"/>
        <c:axId val="100297728"/>
      </c:scatterChart>
      <c:valAx>
        <c:axId val="100296192"/>
        <c:scaling>
          <c:orientation val="minMax"/>
          <c:max val="100"/>
          <c:min val="0"/>
        </c:scaling>
        <c:delete val="0"/>
        <c:axPos val="b"/>
        <c:numFmt formatCode="0" sourceLinked="0"/>
        <c:majorTickMark val="out"/>
        <c:minorTickMark val="none"/>
        <c:tickLblPos val="nextTo"/>
        <c:crossAx val="100297728"/>
        <c:crosses val="autoZero"/>
        <c:crossBetween val="midCat"/>
      </c:valAx>
      <c:valAx>
        <c:axId val="100297728"/>
        <c:scaling>
          <c:orientation val="minMax"/>
          <c:min val="0"/>
        </c:scaling>
        <c:delete val="0"/>
        <c:axPos val="l"/>
        <c:majorGridlines/>
        <c:numFmt formatCode="0" sourceLinked="0"/>
        <c:majorTickMark val="out"/>
        <c:minorTickMark val="none"/>
        <c:tickLblPos val="nextTo"/>
        <c:crossAx val="100296192"/>
        <c:crosses val="autoZero"/>
        <c:crossBetween val="midCat"/>
      </c:valAx>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STALK_Geom!$T$6</c:f>
              <c:strCache>
                <c:ptCount val="1"/>
                <c:pt idx="0">
                  <c:v>Initial</c:v>
                </c:pt>
              </c:strCache>
            </c:strRef>
          </c:tx>
          <c:xVal>
            <c:numRef>
              <c:f>STALK_Geom!$S$13:$S$37</c:f>
              <c:numCache>
                <c:formatCode>0.00</c:formatCode>
                <c:ptCount val="25"/>
                <c:pt idx="0">
                  <c:v>0</c:v>
                </c:pt>
                <c:pt idx="1">
                  <c:v>50</c:v>
                </c:pt>
                <c:pt idx="2">
                  <c:v>100</c:v>
                </c:pt>
              </c:numCache>
            </c:numRef>
          </c:xVal>
          <c:yVal>
            <c:numRef>
              <c:f>STALK_Geom!$T$13:$T$37</c:f>
              <c:numCache>
                <c:formatCode>0.00</c:formatCode>
                <c:ptCount val="25"/>
                <c:pt idx="0">
                  <c:v>0</c:v>
                </c:pt>
                <c:pt idx="1">
                  <c:v>5</c:v>
                </c:pt>
                <c:pt idx="2">
                  <c:v>10</c:v>
                </c:pt>
              </c:numCache>
            </c:numRef>
          </c:yVal>
          <c:smooth val="0"/>
        </c:ser>
        <c:ser>
          <c:idx val="1"/>
          <c:order val="1"/>
          <c:tx>
            <c:strRef>
              <c:f>STALK_Geom!$V$6:$W$6</c:f>
              <c:strCache>
                <c:ptCount val="1"/>
                <c:pt idx="0">
                  <c:v>Final</c:v>
                </c:pt>
              </c:strCache>
            </c:strRef>
          </c:tx>
          <c:xVal>
            <c:numRef>
              <c:f>STALK_Geom!$U$13:$U$37</c:f>
              <c:numCache>
                <c:formatCode>0.00</c:formatCode>
                <c:ptCount val="25"/>
                <c:pt idx="0">
                  <c:v>0</c:v>
                </c:pt>
                <c:pt idx="1">
                  <c:v>50</c:v>
                </c:pt>
                <c:pt idx="2">
                  <c:v>100</c:v>
                </c:pt>
              </c:numCache>
            </c:numRef>
          </c:xVal>
          <c:yVal>
            <c:numRef>
              <c:f>STALK_Geom!$V$13:$V$37</c:f>
              <c:numCache>
                <c:formatCode>0.00</c:formatCode>
                <c:ptCount val="25"/>
                <c:pt idx="0">
                  <c:v>0</c:v>
                </c:pt>
                <c:pt idx="1">
                  <c:v>10</c:v>
                </c:pt>
                <c:pt idx="2">
                  <c:v>20</c:v>
                </c:pt>
              </c:numCache>
            </c:numRef>
          </c:yVal>
          <c:smooth val="0"/>
        </c:ser>
        <c:dLbls>
          <c:showLegendKey val="0"/>
          <c:showVal val="0"/>
          <c:showCatName val="0"/>
          <c:showSerName val="0"/>
          <c:showPercent val="0"/>
          <c:showBubbleSize val="0"/>
        </c:dLbls>
        <c:axId val="100314112"/>
        <c:axId val="100332288"/>
      </c:scatterChart>
      <c:valAx>
        <c:axId val="100314112"/>
        <c:scaling>
          <c:orientation val="minMax"/>
          <c:max val="100"/>
          <c:min val="0"/>
        </c:scaling>
        <c:delete val="0"/>
        <c:axPos val="b"/>
        <c:numFmt formatCode="0" sourceLinked="0"/>
        <c:majorTickMark val="out"/>
        <c:minorTickMark val="none"/>
        <c:tickLblPos val="nextTo"/>
        <c:crossAx val="100332288"/>
        <c:crosses val="autoZero"/>
        <c:crossBetween val="midCat"/>
      </c:valAx>
      <c:valAx>
        <c:axId val="100332288"/>
        <c:scaling>
          <c:orientation val="minMax"/>
          <c:min val="0"/>
        </c:scaling>
        <c:delete val="0"/>
        <c:axPos val="l"/>
        <c:majorGridlines/>
        <c:numFmt formatCode="0" sourceLinked="0"/>
        <c:majorTickMark val="out"/>
        <c:minorTickMark val="none"/>
        <c:tickLblPos val="nextTo"/>
        <c:crossAx val="100314112"/>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SPEAR!$P$13:$P$37</c:f>
              <c:numCache>
                <c:formatCode>0.00</c:formatCode>
                <c:ptCount val="25"/>
                <c:pt idx="0">
                  <c:v>0</c:v>
                </c:pt>
                <c:pt idx="1">
                  <c:v>25</c:v>
                </c:pt>
                <c:pt idx="2">
                  <c:v>50</c:v>
                </c:pt>
                <c:pt idx="3">
                  <c:v>75</c:v>
                </c:pt>
                <c:pt idx="4">
                  <c:v>100</c:v>
                </c:pt>
              </c:numCache>
            </c:numRef>
          </c:xVal>
          <c:yVal>
            <c:numRef>
              <c:f>SPEAR!$Q$13:$Q$37</c:f>
              <c:numCache>
                <c:formatCode>0.00</c:formatCode>
                <c:ptCount val="25"/>
                <c:pt idx="0">
                  <c:v>0</c:v>
                </c:pt>
                <c:pt idx="1">
                  <c:v>1</c:v>
                </c:pt>
                <c:pt idx="2">
                  <c:v>2.5</c:v>
                </c:pt>
                <c:pt idx="3">
                  <c:v>4</c:v>
                </c:pt>
                <c:pt idx="4">
                  <c:v>6</c:v>
                </c:pt>
              </c:numCache>
            </c:numRef>
          </c:yVal>
          <c:smooth val="0"/>
        </c:ser>
        <c:dLbls>
          <c:showLegendKey val="0"/>
          <c:showVal val="0"/>
          <c:showCatName val="0"/>
          <c:showSerName val="0"/>
          <c:showPercent val="0"/>
          <c:showBubbleSize val="0"/>
        </c:dLbls>
        <c:axId val="96461184"/>
        <c:axId val="96462720"/>
      </c:scatterChart>
      <c:valAx>
        <c:axId val="96461184"/>
        <c:scaling>
          <c:orientation val="minMax"/>
          <c:max val="100"/>
          <c:min val="0"/>
        </c:scaling>
        <c:delete val="0"/>
        <c:axPos val="b"/>
        <c:numFmt formatCode="0" sourceLinked="0"/>
        <c:majorTickMark val="out"/>
        <c:minorTickMark val="none"/>
        <c:tickLblPos val="nextTo"/>
        <c:crossAx val="96462720"/>
        <c:crosses val="autoZero"/>
        <c:crossBetween val="midCat"/>
      </c:valAx>
      <c:valAx>
        <c:axId val="96462720"/>
        <c:scaling>
          <c:orientation val="minMax"/>
          <c:min val="0"/>
        </c:scaling>
        <c:delete val="0"/>
        <c:axPos val="l"/>
        <c:majorGridlines/>
        <c:numFmt formatCode="0" sourceLinked="0"/>
        <c:majorTickMark val="out"/>
        <c:minorTickMark val="none"/>
        <c:tickLblPos val="nextTo"/>
        <c:crossAx val="96461184"/>
        <c:crosses val="autoZero"/>
        <c:crossBetween val="midCat"/>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STALK_Geom!$AC$13:$AC$37</c:f>
              <c:numCache>
                <c:formatCode>General</c:formatCode>
                <c:ptCount val="25"/>
                <c:pt idx="0">
                  <c:v>1</c:v>
                </c:pt>
                <c:pt idx="1">
                  <c:v>50</c:v>
                </c:pt>
              </c:numCache>
            </c:numRef>
          </c:xVal>
          <c:yVal>
            <c:numRef>
              <c:f>STALK_Geom!$AD$13:$AD$37</c:f>
              <c:numCache>
                <c:formatCode>0.00</c:formatCode>
                <c:ptCount val="25"/>
                <c:pt idx="0">
                  <c:v>0.1</c:v>
                </c:pt>
                <c:pt idx="1">
                  <c:v>1</c:v>
                </c:pt>
              </c:numCache>
            </c:numRef>
          </c:yVal>
          <c:smooth val="0"/>
        </c:ser>
        <c:dLbls>
          <c:showLegendKey val="0"/>
          <c:showVal val="0"/>
          <c:showCatName val="0"/>
          <c:showSerName val="0"/>
          <c:showPercent val="0"/>
          <c:showBubbleSize val="0"/>
        </c:dLbls>
        <c:axId val="101154816"/>
        <c:axId val="101156352"/>
      </c:scatterChart>
      <c:valAx>
        <c:axId val="101154816"/>
        <c:scaling>
          <c:orientation val="minMax"/>
          <c:min val="0"/>
        </c:scaling>
        <c:delete val="0"/>
        <c:axPos val="b"/>
        <c:numFmt formatCode="0" sourceLinked="0"/>
        <c:majorTickMark val="out"/>
        <c:minorTickMark val="none"/>
        <c:tickLblPos val="nextTo"/>
        <c:crossAx val="101156352"/>
        <c:crosses val="autoZero"/>
        <c:crossBetween val="midCat"/>
      </c:valAx>
      <c:valAx>
        <c:axId val="101156352"/>
        <c:scaling>
          <c:orientation val="minMax"/>
          <c:max val="1"/>
          <c:min val="0"/>
        </c:scaling>
        <c:delete val="0"/>
        <c:axPos val="l"/>
        <c:majorGridlines/>
        <c:numFmt formatCode="0.00" sourceLinked="0"/>
        <c:majorTickMark val="out"/>
        <c:minorTickMark val="none"/>
        <c:tickLblPos val="nextTo"/>
        <c:crossAx val="101154816"/>
        <c:crosses val="autoZero"/>
        <c:crossBetween val="midCat"/>
      </c:valAx>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STALK_Geom!$AI$13:$AI$37</c:f>
              <c:numCache>
                <c:formatCode>General</c:formatCode>
                <c:ptCount val="25"/>
                <c:pt idx="0">
                  <c:v>1</c:v>
                </c:pt>
                <c:pt idx="1">
                  <c:v>50</c:v>
                </c:pt>
              </c:numCache>
            </c:numRef>
          </c:xVal>
          <c:yVal>
            <c:numRef>
              <c:f>STALK_Geom!$AJ$13:$AJ$37</c:f>
              <c:numCache>
                <c:formatCode>0.00</c:formatCode>
                <c:ptCount val="25"/>
                <c:pt idx="0">
                  <c:v>0.1</c:v>
                </c:pt>
                <c:pt idx="1">
                  <c:v>1</c:v>
                </c:pt>
              </c:numCache>
            </c:numRef>
          </c:yVal>
          <c:smooth val="0"/>
        </c:ser>
        <c:dLbls>
          <c:showLegendKey val="0"/>
          <c:showVal val="0"/>
          <c:showCatName val="0"/>
          <c:showSerName val="0"/>
          <c:showPercent val="0"/>
          <c:showBubbleSize val="0"/>
        </c:dLbls>
        <c:axId val="101188352"/>
        <c:axId val="101189888"/>
      </c:scatterChart>
      <c:valAx>
        <c:axId val="101188352"/>
        <c:scaling>
          <c:orientation val="minMax"/>
          <c:min val="0"/>
        </c:scaling>
        <c:delete val="0"/>
        <c:axPos val="b"/>
        <c:numFmt formatCode="0" sourceLinked="0"/>
        <c:majorTickMark val="out"/>
        <c:minorTickMark val="none"/>
        <c:tickLblPos val="nextTo"/>
        <c:crossAx val="101189888"/>
        <c:crosses val="autoZero"/>
        <c:crossBetween val="midCat"/>
      </c:valAx>
      <c:valAx>
        <c:axId val="101189888"/>
        <c:scaling>
          <c:orientation val="minMax"/>
          <c:max val="1"/>
          <c:min val="0"/>
        </c:scaling>
        <c:delete val="0"/>
        <c:axPos val="l"/>
        <c:majorGridlines/>
        <c:numFmt formatCode="0.00" sourceLinked="0"/>
        <c:majorTickMark val="out"/>
        <c:minorTickMark val="none"/>
        <c:tickLblPos val="nextTo"/>
        <c:crossAx val="101188352"/>
        <c:crosses val="autoZero"/>
        <c:crossBetween val="midCat"/>
      </c:valAx>
    </c:plotArea>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xVal>
            <c:numRef>
              <c:f>BRACT_Prod!$V$13:$V$37</c:f>
              <c:numCache>
                <c:formatCode>General</c:formatCode>
                <c:ptCount val="25"/>
                <c:pt idx="0">
                  <c:v>1</c:v>
                </c:pt>
                <c:pt idx="1">
                  <c:v>50</c:v>
                </c:pt>
              </c:numCache>
            </c:numRef>
          </c:xVal>
          <c:yVal>
            <c:numRef>
              <c:f>BRACT_Prod!$W$13:$W$37</c:f>
              <c:numCache>
                <c:formatCode>0.00</c:formatCode>
                <c:ptCount val="25"/>
                <c:pt idx="0">
                  <c:v>0.1</c:v>
                </c:pt>
                <c:pt idx="1">
                  <c:v>1</c:v>
                </c:pt>
              </c:numCache>
            </c:numRef>
          </c:yVal>
          <c:smooth val="0"/>
        </c:ser>
        <c:dLbls>
          <c:showLegendKey val="0"/>
          <c:showVal val="0"/>
          <c:showCatName val="0"/>
          <c:showSerName val="0"/>
          <c:showPercent val="0"/>
          <c:showBubbleSize val="0"/>
        </c:dLbls>
        <c:axId val="101247232"/>
        <c:axId val="100933632"/>
      </c:scatterChart>
      <c:valAx>
        <c:axId val="101247232"/>
        <c:scaling>
          <c:orientation val="minMax"/>
        </c:scaling>
        <c:delete val="0"/>
        <c:axPos val="b"/>
        <c:numFmt formatCode="0" sourceLinked="0"/>
        <c:majorTickMark val="out"/>
        <c:minorTickMark val="none"/>
        <c:tickLblPos val="nextTo"/>
        <c:crossAx val="100933632"/>
        <c:crosses val="autoZero"/>
        <c:crossBetween val="midCat"/>
      </c:valAx>
      <c:valAx>
        <c:axId val="100933632"/>
        <c:scaling>
          <c:orientation val="minMax"/>
          <c:max val="1"/>
          <c:min val="0"/>
        </c:scaling>
        <c:delete val="0"/>
        <c:axPos val="l"/>
        <c:majorGridlines/>
        <c:numFmt formatCode="0.00" sourceLinked="0"/>
        <c:majorTickMark val="out"/>
        <c:minorTickMark val="none"/>
        <c:tickLblPos val="nextTo"/>
        <c:crossAx val="101247232"/>
        <c:crosses val="autoZero"/>
        <c:crossBetween val="midCat"/>
      </c:valAx>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BRACT_Prod!$I$13:$I$37</c:f>
              <c:numCache>
                <c:formatCode>0.00</c:formatCode>
                <c:ptCount val="25"/>
                <c:pt idx="0">
                  <c:v>0</c:v>
                </c:pt>
              </c:numCache>
            </c:numRef>
          </c:xVal>
          <c:yVal>
            <c:numRef>
              <c:f>BRACT_Prod!$J$13:$J$37</c:f>
              <c:numCache>
                <c:formatCode>0.00</c:formatCode>
                <c:ptCount val="25"/>
                <c:pt idx="0">
                  <c:v>2</c:v>
                </c:pt>
              </c:numCache>
            </c:numRef>
          </c:yVal>
          <c:smooth val="0"/>
        </c:ser>
        <c:dLbls>
          <c:showLegendKey val="0"/>
          <c:showVal val="0"/>
          <c:showCatName val="0"/>
          <c:showSerName val="0"/>
          <c:showPercent val="0"/>
          <c:showBubbleSize val="0"/>
        </c:dLbls>
        <c:axId val="100977280"/>
        <c:axId val="100979456"/>
      </c:scatterChart>
      <c:valAx>
        <c:axId val="100977280"/>
        <c:scaling>
          <c:orientation val="minMax"/>
          <c:max val="100"/>
          <c:min val="0"/>
        </c:scaling>
        <c:delete val="0"/>
        <c:axPos val="b"/>
        <c:numFmt formatCode="0" sourceLinked="0"/>
        <c:majorTickMark val="out"/>
        <c:minorTickMark val="none"/>
        <c:tickLblPos val="nextTo"/>
        <c:crossAx val="100979456"/>
        <c:crosses val="autoZero"/>
        <c:crossBetween val="midCat"/>
      </c:valAx>
      <c:valAx>
        <c:axId val="100979456"/>
        <c:scaling>
          <c:orientation val="minMax"/>
          <c:min val="0"/>
        </c:scaling>
        <c:delete val="0"/>
        <c:axPos val="l"/>
        <c:majorGridlines/>
        <c:numFmt formatCode="0.0" sourceLinked="0"/>
        <c:majorTickMark val="out"/>
        <c:minorTickMark val="none"/>
        <c:tickLblPos val="nextTo"/>
        <c:crossAx val="100977280"/>
        <c:crosses val="autoZero"/>
        <c:crossBetween val="midCat"/>
      </c:valAx>
    </c:plotArea>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BRACT_Prod!$O$13:$O$37</c:f>
              <c:numCache>
                <c:formatCode>0.00</c:formatCode>
                <c:ptCount val="25"/>
                <c:pt idx="0">
                  <c:v>0</c:v>
                </c:pt>
              </c:numCache>
            </c:numRef>
          </c:xVal>
          <c:yVal>
            <c:numRef>
              <c:f>BRACT_Prod!$P$13:$P$37</c:f>
              <c:numCache>
                <c:formatCode>0.00</c:formatCode>
                <c:ptCount val="25"/>
                <c:pt idx="0">
                  <c:v>90</c:v>
                </c:pt>
              </c:numCache>
            </c:numRef>
          </c:yVal>
          <c:smooth val="0"/>
        </c:ser>
        <c:dLbls>
          <c:showLegendKey val="0"/>
          <c:showVal val="0"/>
          <c:showCatName val="0"/>
          <c:showSerName val="0"/>
          <c:showPercent val="0"/>
          <c:showBubbleSize val="0"/>
        </c:dLbls>
        <c:axId val="100986240"/>
        <c:axId val="100800000"/>
      </c:scatterChart>
      <c:valAx>
        <c:axId val="100986240"/>
        <c:scaling>
          <c:orientation val="minMax"/>
          <c:max val="100"/>
          <c:min val="0"/>
        </c:scaling>
        <c:delete val="0"/>
        <c:axPos val="b"/>
        <c:numFmt formatCode="0" sourceLinked="0"/>
        <c:majorTickMark val="out"/>
        <c:minorTickMark val="none"/>
        <c:tickLblPos val="nextTo"/>
        <c:crossAx val="100800000"/>
        <c:crosses val="autoZero"/>
        <c:crossBetween val="midCat"/>
      </c:valAx>
      <c:valAx>
        <c:axId val="100800000"/>
        <c:scaling>
          <c:orientation val="minMax"/>
          <c:min val="0"/>
        </c:scaling>
        <c:delete val="0"/>
        <c:axPos val="l"/>
        <c:majorGridlines/>
        <c:numFmt formatCode="0" sourceLinked="0"/>
        <c:majorTickMark val="out"/>
        <c:minorTickMark val="none"/>
        <c:tickLblPos val="nextTo"/>
        <c:crossAx val="100986240"/>
        <c:crosses val="autoZero"/>
        <c:crossBetween val="midCat"/>
      </c:valAx>
    </c:plotArea>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BRACT_Geom!$C$13:$C$37</c:f>
              <c:numCache>
                <c:formatCode>General</c:formatCode>
                <c:ptCount val="25"/>
                <c:pt idx="0">
                  <c:v>1</c:v>
                </c:pt>
                <c:pt idx="1">
                  <c:v>30</c:v>
                </c:pt>
              </c:numCache>
            </c:numRef>
          </c:xVal>
          <c:yVal>
            <c:numRef>
              <c:f>BRACT_Geom!$D$13:$D$37</c:f>
              <c:numCache>
                <c:formatCode>0.00</c:formatCode>
                <c:ptCount val="25"/>
                <c:pt idx="0">
                  <c:v>2</c:v>
                </c:pt>
                <c:pt idx="1">
                  <c:v>5</c:v>
                </c:pt>
              </c:numCache>
            </c:numRef>
          </c:yVal>
          <c:smooth val="0"/>
        </c:ser>
        <c:dLbls>
          <c:showLegendKey val="0"/>
          <c:showVal val="0"/>
          <c:showCatName val="0"/>
          <c:showSerName val="0"/>
          <c:showPercent val="0"/>
          <c:showBubbleSize val="0"/>
        </c:dLbls>
        <c:axId val="101398784"/>
        <c:axId val="101400960"/>
      </c:scatterChart>
      <c:valAx>
        <c:axId val="101398784"/>
        <c:scaling>
          <c:orientation val="minMax"/>
        </c:scaling>
        <c:delete val="0"/>
        <c:axPos val="b"/>
        <c:numFmt formatCode="0" sourceLinked="0"/>
        <c:majorTickMark val="out"/>
        <c:minorTickMark val="none"/>
        <c:tickLblPos val="nextTo"/>
        <c:crossAx val="101400960"/>
        <c:crosses val="autoZero"/>
        <c:crossBetween val="midCat"/>
      </c:valAx>
      <c:valAx>
        <c:axId val="101400960"/>
        <c:scaling>
          <c:orientation val="minMax"/>
        </c:scaling>
        <c:delete val="0"/>
        <c:axPos val="l"/>
        <c:majorGridlines/>
        <c:numFmt formatCode="0" sourceLinked="0"/>
        <c:majorTickMark val="out"/>
        <c:minorTickMark val="none"/>
        <c:tickLblPos val="nextTo"/>
        <c:crossAx val="101398784"/>
        <c:crosses val="autoZero"/>
        <c:crossBetween val="midCat"/>
      </c:valAx>
    </c:plotArea>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BRACT_Geom!$I$13:$I$37</c:f>
              <c:numCache>
                <c:formatCode>General</c:formatCode>
                <c:ptCount val="25"/>
                <c:pt idx="0">
                  <c:v>1</c:v>
                </c:pt>
                <c:pt idx="1">
                  <c:v>30</c:v>
                </c:pt>
              </c:numCache>
            </c:numRef>
          </c:xVal>
          <c:yVal>
            <c:numRef>
              <c:f>BRACT_Geom!$J$13:$J$37</c:f>
              <c:numCache>
                <c:formatCode>0.00</c:formatCode>
                <c:ptCount val="25"/>
                <c:pt idx="0">
                  <c:v>3</c:v>
                </c:pt>
                <c:pt idx="1">
                  <c:v>5</c:v>
                </c:pt>
              </c:numCache>
            </c:numRef>
          </c:yVal>
          <c:smooth val="0"/>
        </c:ser>
        <c:dLbls>
          <c:showLegendKey val="0"/>
          <c:showVal val="0"/>
          <c:showCatName val="0"/>
          <c:showSerName val="0"/>
          <c:showPercent val="0"/>
          <c:showBubbleSize val="0"/>
        </c:dLbls>
        <c:axId val="101411840"/>
        <c:axId val="101438592"/>
      </c:scatterChart>
      <c:valAx>
        <c:axId val="101411840"/>
        <c:scaling>
          <c:orientation val="minMax"/>
        </c:scaling>
        <c:delete val="0"/>
        <c:axPos val="b"/>
        <c:numFmt formatCode="0" sourceLinked="0"/>
        <c:majorTickMark val="out"/>
        <c:minorTickMark val="none"/>
        <c:tickLblPos val="nextTo"/>
        <c:crossAx val="101438592"/>
        <c:crosses val="autoZero"/>
        <c:crossBetween val="midCat"/>
      </c:valAx>
      <c:valAx>
        <c:axId val="101438592"/>
        <c:scaling>
          <c:orientation val="minMax"/>
        </c:scaling>
        <c:delete val="0"/>
        <c:axPos val="l"/>
        <c:majorGridlines/>
        <c:numFmt formatCode="0" sourceLinked="0"/>
        <c:majorTickMark val="out"/>
        <c:minorTickMark val="none"/>
        <c:tickLblPos val="nextTo"/>
        <c:crossAx val="101411840"/>
        <c:crosses val="autoZero"/>
        <c:crossBetween val="midCat"/>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BRACT_Geom!$L$13:$L$37</c:f>
              <c:numCache>
                <c:formatCode>0.00</c:formatCode>
                <c:ptCount val="25"/>
                <c:pt idx="0">
                  <c:v>0</c:v>
                </c:pt>
                <c:pt idx="1">
                  <c:v>25</c:v>
                </c:pt>
                <c:pt idx="2">
                  <c:v>50</c:v>
                </c:pt>
                <c:pt idx="3">
                  <c:v>75</c:v>
                </c:pt>
                <c:pt idx="4">
                  <c:v>100</c:v>
                </c:pt>
              </c:numCache>
            </c:numRef>
          </c:xVal>
          <c:yVal>
            <c:numRef>
              <c:f>BRACT_Geom!$M$13:$M$37</c:f>
              <c:numCache>
                <c:formatCode>0.00</c:formatCode>
                <c:ptCount val="25"/>
                <c:pt idx="0">
                  <c:v>0.25</c:v>
                </c:pt>
                <c:pt idx="1">
                  <c:v>0.8</c:v>
                </c:pt>
                <c:pt idx="2">
                  <c:v>1</c:v>
                </c:pt>
                <c:pt idx="3">
                  <c:v>0.8</c:v>
                </c:pt>
                <c:pt idx="4">
                  <c:v>0.1</c:v>
                </c:pt>
              </c:numCache>
            </c:numRef>
          </c:yVal>
          <c:smooth val="0"/>
        </c:ser>
        <c:dLbls>
          <c:showLegendKey val="0"/>
          <c:showVal val="0"/>
          <c:showCatName val="0"/>
          <c:showSerName val="0"/>
          <c:showPercent val="0"/>
          <c:showBubbleSize val="0"/>
        </c:dLbls>
        <c:axId val="101003264"/>
        <c:axId val="101005184"/>
      </c:scatterChart>
      <c:valAx>
        <c:axId val="101003264"/>
        <c:scaling>
          <c:orientation val="minMax"/>
          <c:max val="100"/>
          <c:min val="0"/>
        </c:scaling>
        <c:delete val="0"/>
        <c:axPos val="b"/>
        <c:numFmt formatCode="0" sourceLinked="0"/>
        <c:majorTickMark val="out"/>
        <c:minorTickMark val="none"/>
        <c:tickLblPos val="nextTo"/>
        <c:crossAx val="101005184"/>
        <c:crosses val="autoZero"/>
        <c:crossBetween val="midCat"/>
      </c:valAx>
      <c:valAx>
        <c:axId val="101005184"/>
        <c:scaling>
          <c:orientation val="minMax"/>
          <c:max val="1"/>
          <c:min val="0"/>
        </c:scaling>
        <c:delete val="0"/>
        <c:axPos val="l"/>
        <c:majorGridlines/>
        <c:numFmt formatCode="0.0" sourceLinked="0"/>
        <c:majorTickMark val="out"/>
        <c:minorTickMark val="none"/>
        <c:tickLblPos val="nextTo"/>
        <c:crossAx val="101003264"/>
        <c:crosses val="autoZero"/>
        <c:crossBetween val="midCat"/>
      </c:valAx>
    </c:plotArea>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BRACT_Geom!$O$13:$O$37</c:f>
              <c:numCache>
                <c:formatCode>General</c:formatCode>
                <c:ptCount val="25"/>
                <c:pt idx="0">
                  <c:v>1</c:v>
                </c:pt>
                <c:pt idx="1">
                  <c:v>30</c:v>
                </c:pt>
              </c:numCache>
            </c:numRef>
          </c:xVal>
          <c:yVal>
            <c:numRef>
              <c:f>BRACT_Geom!$P$13:$P$37</c:f>
              <c:numCache>
                <c:formatCode>0.00</c:formatCode>
                <c:ptCount val="25"/>
                <c:pt idx="0">
                  <c:v>1</c:v>
                </c:pt>
                <c:pt idx="1">
                  <c:v>4</c:v>
                </c:pt>
              </c:numCache>
            </c:numRef>
          </c:yVal>
          <c:smooth val="0"/>
        </c:ser>
        <c:dLbls>
          <c:showLegendKey val="0"/>
          <c:showVal val="0"/>
          <c:showCatName val="0"/>
          <c:showSerName val="0"/>
          <c:showPercent val="0"/>
          <c:showBubbleSize val="0"/>
        </c:dLbls>
        <c:axId val="101024512"/>
        <c:axId val="101026432"/>
      </c:scatterChart>
      <c:valAx>
        <c:axId val="101024512"/>
        <c:scaling>
          <c:orientation val="minMax"/>
        </c:scaling>
        <c:delete val="0"/>
        <c:axPos val="b"/>
        <c:numFmt formatCode="0" sourceLinked="0"/>
        <c:majorTickMark val="out"/>
        <c:minorTickMark val="none"/>
        <c:tickLblPos val="nextTo"/>
        <c:crossAx val="101026432"/>
        <c:crosses val="autoZero"/>
        <c:crossBetween val="midCat"/>
      </c:valAx>
      <c:valAx>
        <c:axId val="101026432"/>
        <c:scaling>
          <c:orientation val="minMax"/>
        </c:scaling>
        <c:delete val="0"/>
        <c:axPos val="l"/>
        <c:majorGridlines/>
        <c:numFmt formatCode="0" sourceLinked="0"/>
        <c:majorTickMark val="out"/>
        <c:minorTickMark val="none"/>
        <c:tickLblPos val="nextTo"/>
        <c:crossAx val="101024512"/>
        <c:crosses val="autoZero"/>
        <c:crossBetween val="midCat"/>
      </c:valAx>
    </c:plotArea>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BRACT_Geom!$R$13:$R$37</c:f>
              <c:numCache>
                <c:formatCode>0.00</c:formatCode>
                <c:ptCount val="25"/>
                <c:pt idx="0">
                  <c:v>0</c:v>
                </c:pt>
                <c:pt idx="1">
                  <c:v>25</c:v>
                </c:pt>
                <c:pt idx="2">
                  <c:v>50</c:v>
                </c:pt>
                <c:pt idx="3">
                  <c:v>75</c:v>
                </c:pt>
                <c:pt idx="4">
                  <c:v>100</c:v>
                </c:pt>
              </c:numCache>
            </c:numRef>
          </c:xVal>
          <c:yVal>
            <c:numRef>
              <c:f>BRACT_Geom!$S$13:$S$37</c:f>
              <c:numCache>
                <c:formatCode>0.00</c:formatCode>
                <c:ptCount val="25"/>
                <c:pt idx="0">
                  <c:v>0.25</c:v>
                </c:pt>
                <c:pt idx="1">
                  <c:v>0.8</c:v>
                </c:pt>
                <c:pt idx="2">
                  <c:v>1</c:v>
                </c:pt>
                <c:pt idx="3">
                  <c:v>0.8</c:v>
                </c:pt>
                <c:pt idx="4">
                  <c:v>0.1</c:v>
                </c:pt>
              </c:numCache>
            </c:numRef>
          </c:yVal>
          <c:smooth val="0"/>
        </c:ser>
        <c:dLbls>
          <c:showLegendKey val="0"/>
          <c:showVal val="0"/>
          <c:showCatName val="0"/>
          <c:showSerName val="0"/>
          <c:showPercent val="0"/>
          <c:showBubbleSize val="0"/>
        </c:dLbls>
        <c:axId val="101254656"/>
        <c:axId val="101256576"/>
      </c:scatterChart>
      <c:valAx>
        <c:axId val="101254656"/>
        <c:scaling>
          <c:orientation val="minMax"/>
          <c:max val="100"/>
          <c:min val="0"/>
        </c:scaling>
        <c:delete val="0"/>
        <c:axPos val="b"/>
        <c:numFmt formatCode="0" sourceLinked="0"/>
        <c:majorTickMark val="out"/>
        <c:minorTickMark val="none"/>
        <c:tickLblPos val="nextTo"/>
        <c:crossAx val="101256576"/>
        <c:crosses val="autoZero"/>
        <c:crossBetween val="midCat"/>
      </c:valAx>
      <c:valAx>
        <c:axId val="101256576"/>
        <c:scaling>
          <c:orientation val="minMax"/>
          <c:max val="1"/>
          <c:min val="0"/>
        </c:scaling>
        <c:delete val="0"/>
        <c:axPos val="l"/>
        <c:majorGridlines/>
        <c:numFmt formatCode="0.0" sourceLinked="0"/>
        <c:majorTickMark val="out"/>
        <c:minorTickMark val="none"/>
        <c:tickLblPos val="nextTo"/>
        <c:crossAx val="101254656"/>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SPEAR!$I$13:$I$37</c:f>
              <c:numCache>
                <c:formatCode>General</c:formatCode>
                <c:ptCount val="25"/>
                <c:pt idx="0">
                  <c:v>1</c:v>
                </c:pt>
              </c:numCache>
            </c:numRef>
          </c:xVal>
          <c:yVal>
            <c:numRef>
              <c:f>SPEAR!$J$13:$J$37</c:f>
              <c:numCache>
                <c:formatCode>0.00</c:formatCode>
                <c:ptCount val="25"/>
                <c:pt idx="0">
                  <c:v>30</c:v>
                </c:pt>
              </c:numCache>
            </c:numRef>
          </c:yVal>
          <c:smooth val="0"/>
        </c:ser>
        <c:dLbls>
          <c:showLegendKey val="0"/>
          <c:showVal val="0"/>
          <c:showCatName val="0"/>
          <c:showSerName val="0"/>
          <c:showPercent val="0"/>
          <c:showBubbleSize val="0"/>
        </c:dLbls>
        <c:axId val="94814976"/>
        <c:axId val="94816896"/>
      </c:scatterChart>
      <c:valAx>
        <c:axId val="94814976"/>
        <c:scaling>
          <c:orientation val="minMax"/>
          <c:min val="0"/>
        </c:scaling>
        <c:delete val="0"/>
        <c:axPos val="b"/>
        <c:numFmt formatCode="0" sourceLinked="0"/>
        <c:majorTickMark val="out"/>
        <c:minorTickMark val="none"/>
        <c:tickLblPos val="nextTo"/>
        <c:crossAx val="94816896"/>
        <c:crosses val="autoZero"/>
        <c:crossBetween val="midCat"/>
      </c:valAx>
      <c:valAx>
        <c:axId val="94816896"/>
        <c:scaling>
          <c:orientation val="minMax"/>
          <c:min val="0"/>
        </c:scaling>
        <c:delete val="0"/>
        <c:axPos val="l"/>
        <c:majorGridlines/>
        <c:numFmt formatCode="0" sourceLinked="0"/>
        <c:majorTickMark val="out"/>
        <c:minorTickMark val="none"/>
        <c:tickLblPos val="nextTo"/>
        <c:crossAx val="94814976"/>
        <c:crosses val="autoZero"/>
        <c:crossBetween val="midCat"/>
      </c:valAx>
    </c:plotArea>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BRACT_Geom!$AH$13:$AH$37</c:f>
              <c:numCache>
                <c:formatCode>0.00</c:formatCode>
                <c:ptCount val="25"/>
                <c:pt idx="0">
                  <c:v>0</c:v>
                </c:pt>
                <c:pt idx="1">
                  <c:v>50</c:v>
                </c:pt>
                <c:pt idx="2">
                  <c:v>100</c:v>
                </c:pt>
              </c:numCache>
            </c:numRef>
          </c:xVal>
          <c:yVal>
            <c:numRef>
              <c:f>BRACT_Geom!$AI$13:$AI$37</c:f>
              <c:numCache>
                <c:formatCode>0.00</c:formatCode>
                <c:ptCount val="25"/>
                <c:pt idx="0">
                  <c:v>0</c:v>
                </c:pt>
                <c:pt idx="1">
                  <c:v>10</c:v>
                </c:pt>
                <c:pt idx="2">
                  <c:v>30</c:v>
                </c:pt>
              </c:numCache>
            </c:numRef>
          </c:yVal>
          <c:smooth val="0"/>
        </c:ser>
        <c:dLbls>
          <c:showLegendKey val="0"/>
          <c:showVal val="0"/>
          <c:showCatName val="0"/>
          <c:showSerName val="0"/>
          <c:showPercent val="0"/>
          <c:showBubbleSize val="0"/>
        </c:dLbls>
        <c:axId val="101284096"/>
        <c:axId val="101298560"/>
      </c:scatterChart>
      <c:valAx>
        <c:axId val="101284096"/>
        <c:scaling>
          <c:orientation val="minMax"/>
          <c:max val="100"/>
          <c:min val="0"/>
        </c:scaling>
        <c:delete val="0"/>
        <c:axPos val="b"/>
        <c:numFmt formatCode="0" sourceLinked="0"/>
        <c:majorTickMark val="out"/>
        <c:minorTickMark val="none"/>
        <c:tickLblPos val="nextTo"/>
        <c:crossAx val="101298560"/>
        <c:crosses val="autoZero"/>
        <c:crossBetween val="midCat"/>
      </c:valAx>
      <c:valAx>
        <c:axId val="101298560"/>
        <c:scaling>
          <c:orientation val="minMax"/>
          <c:min val="0"/>
        </c:scaling>
        <c:delete val="0"/>
        <c:axPos val="l"/>
        <c:majorGridlines/>
        <c:numFmt formatCode="0" sourceLinked="0"/>
        <c:majorTickMark val="out"/>
        <c:minorTickMark val="none"/>
        <c:tickLblPos val="nextTo"/>
        <c:crossAx val="101284096"/>
        <c:crosses val="autoZero"/>
        <c:crossBetween val="midCat"/>
      </c:valAx>
    </c:plotArea>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BRACT_Geom!$AB$13:$AB$37</c:f>
              <c:numCache>
                <c:formatCode>0.00</c:formatCode>
                <c:ptCount val="25"/>
                <c:pt idx="0">
                  <c:v>0</c:v>
                </c:pt>
                <c:pt idx="1">
                  <c:v>50</c:v>
                </c:pt>
                <c:pt idx="2">
                  <c:v>100</c:v>
                </c:pt>
              </c:numCache>
            </c:numRef>
          </c:xVal>
          <c:yVal>
            <c:numRef>
              <c:f>BRACT_Geom!$AC$13:$AC$37</c:f>
              <c:numCache>
                <c:formatCode>0.00</c:formatCode>
                <c:ptCount val="25"/>
                <c:pt idx="0">
                  <c:v>0</c:v>
                </c:pt>
                <c:pt idx="1">
                  <c:v>10</c:v>
                </c:pt>
                <c:pt idx="2">
                  <c:v>30</c:v>
                </c:pt>
              </c:numCache>
            </c:numRef>
          </c:yVal>
          <c:smooth val="0"/>
        </c:ser>
        <c:dLbls>
          <c:showLegendKey val="0"/>
          <c:showVal val="0"/>
          <c:showCatName val="0"/>
          <c:showSerName val="0"/>
          <c:showPercent val="0"/>
          <c:showBubbleSize val="0"/>
        </c:dLbls>
        <c:axId val="101305344"/>
        <c:axId val="101311616"/>
      </c:scatterChart>
      <c:valAx>
        <c:axId val="101305344"/>
        <c:scaling>
          <c:orientation val="minMax"/>
          <c:max val="100"/>
          <c:min val="0"/>
        </c:scaling>
        <c:delete val="0"/>
        <c:axPos val="b"/>
        <c:numFmt formatCode="0" sourceLinked="0"/>
        <c:majorTickMark val="out"/>
        <c:minorTickMark val="none"/>
        <c:tickLblPos val="nextTo"/>
        <c:crossAx val="101311616"/>
        <c:crosses val="autoZero"/>
        <c:crossBetween val="midCat"/>
      </c:valAx>
      <c:valAx>
        <c:axId val="101311616"/>
        <c:scaling>
          <c:orientation val="minMax"/>
          <c:min val="0"/>
        </c:scaling>
        <c:delete val="0"/>
        <c:axPos val="l"/>
        <c:majorGridlines/>
        <c:numFmt formatCode="0" sourceLinked="0"/>
        <c:majorTickMark val="out"/>
        <c:minorTickMark val="none"/>
        <c:tickLblPos val="nextTo"/>
        <c:crossAx val="101305344"/>
        <c:crosses val="autoZero"/>
        <c:crossBetween val="midCat"/>
      </c:valAx>
    </c:plotArea>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5748231794283247"/>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BRACT_Geom!$U$13:$U$37</c:f>
              <c:numCache>
                <c:formatCode>0.00</c:formatCode>
                <c:ptCount val="25"/>
                <c:pt idx="0">
                  <c:v>0</c:v>
                </c:pt>
                <c:pt idx="1">
                  <c:v>50</c:v>
                </c:pt>
                <c:pt idx="2">
                  <c:v>100</c:v>
                </c:pt>
              </c:numCache>
            </c:numRef>
          </c:xVal>
          <c:yVal>
            <c:numRef>
              <c:f>BRACT_Geom!$V$13:$V$37</c:f>
              <c:numCache>
                <c:formatCode>0.00</c:formatCode>
                <c:ptCount val="25"/>
                <c:pt idx="0">
                  <c:v>0</c:v>
                </c:pt>
                <c:pt idx="1">
                  <c:v>3</c:v>
                </c:pt>
                <c:pt idx="2">
                  <c:v>10</c:v>
                </c:pt>
              </c:numCache>
            </c:numRef>
          </c:yVal>
          <c:smooth val="0"/>
        </c:ser>
        <c:ser>
          <c:idx val="1"/>
          <c:order val="1"/>
          <c:spPr>
            <a:ln>
              <a:solidFill>
                <a:srgbClr val="00B050"/>
              </a:solidFill>
            </a:ln>
          </c:spPr>
          <c:marker>
            <c:spPr>
              <a:solidFill>
                <a:srgbClr val="92D050"/>
              </a:solidFill>
              <a:ln>
                <a:solidFill>
                  <a:srgbClr val="00B050"/>
                </a:solidFill>
              </a:ln>
            </c:spPr>
          </c:marker>
          <c:xVal>
            <c:numRef>
              <c:f>BRACT_Geom!$W$13:$W$37</c:f>
              <c:numCache>
                <c:formatCode>0.00</c:formatCode>
                <c:ptCount val="25"/>
                <c:pt idx="0">
                  <c:v>0</c:v>
                </c:pt>
                <c:pt idx="1">
                  <c:v>50</c:v>
                </c:pt>
                <c:pt idx="2">
                  <c:v>100</c:v>
                </c:pt>
              </c:numCache>
            </c:numRef>
          </c:xVal>
          <c:yVal>
            <c:numRef>
              <c:f>BRACT_Geom!$X$13:$X$37</c:f>
              <c:numCache>
                <c:formatCode>0.00</c:formatCode>
                <c:ptCount val="25"/>
                <c:pt idx="0">
                  <c:v>0</c:v>
                </c:pt>
                <c:pt idx="1">
                  <c:v>20</c:v>
                </c:pt>
                <c:pt idx="2">
                  <c:v>90</c:v>
                </c:pt>
              </c:numCache>
            </c:numRef>
          </c:yVal>
          <c:smooth val="0"/>
        </c:ser>
        <c:dLbls>
          <c:showLegendKey val="0"/>
          <c:showVal val="0"/>
          <c:showCatName val="0"/>
          <c:showSerName val="0"/>
          <c:showPercent val="0"/>
          <c:showBubbleSize val="0"/>
        </c:dLbls>
        <c:axId val="101724928"/>
        <c:axId val="101726848"/>
      </c:scatterChart>
      <c:valAx>
        <c:axId val="101724928"/>
        <c:scaling>
          <c:orientation val="minMax"/>
          <c:max val="100"/>
          <c:min val="0"/>
        </c:scaling>
        <c:delete val="0"/>
        <c:axPos val="b"/>
        <c:numFmt formatCode="0" sourceLinked="0"/>
        <c:majorTickMark val="out"/>
        <c:minorTickMark val="none"/>
        <c:tickLblPos val="nextTo"/>
        <c:crossAx val="101726848"/>
        <c:crosses val="autoZero"/>
        <c:crossBetween val="midCat"/>
      </c:valAx>
      <c:valAx>
        <c:axId val="101726848"/>
        <c:scaling>
          <c:orientation val="minMax"/>
          <c:min val="0"/>
        </c:scaling>
        <c:delete val="0"/>
        <c:axPos val="l"/>
        <c:majorGridlines/>
        <c:numFmt formatCode="0" sourceLinked="0"/>
        <c:majorTickMark val="out"/>
        <c:minorTickMark val="none"/>
        <c:tickLblPos val="nextTo"/>
        <c:crossAx val="101724928"/>
        <c:crosses val="autoZero"/>
        <c:crossBetween val="midCat"/>
      </c:valAx>
    </c:plotArea>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BRACT_Geom!$F$13:$F$37</c:f>
              <c:numCache>
                <c:formatCode>General</c:formatCode>
                <c:ptCount val="25"/>
                <c:pt idx="0">
                  <c:v>1</c:v>
                </c:pt>
                <c:pt idx="1">
                  <c:v>30</c:v>
                </c:pt>
              </c:numCache>
            </c:numRef>
          </c:xVal>
          <c:yVal>
            <c:numRef>
              <c:f>BRACT_Geom!$G$13:$G$37</c:f>
              <c:numCache>
                <c:formatCode>0.00</c:formatCode>
                <c:ptCount val="25"/>
                <c:pt idx="0">
                  <c:v>0.1</c:v>
                </c:pt>
                <c:pt idx="1">
                  <c:v>1</c:v>
                </c:pt>
              </c:numCache>
            </c:numRef>
          </c:yVal>
          <c:smooth val="0"/>
        </c:ser>
        <c:dLbls>
          <c:showLegendKey val="0"/>
          <c:showVal val="0"/>
          <c:showCatName val="0"/>
          <c:showSerName val="0"/>
          <c:showPercent val="0"/>
          <c:showBubbleSize val="0"/>
        </c:dLbls>
        <c:axId val="101742464"/>
        <c:axId val="101744000"/>
      </c:scatterChart>
      <c:valAx>
        <c:axId val="101742464"/>
        <c:scaling>
          <c:orientation val="minMax"/>
          <c:min val="0"/>
        </c:scaling>
        <c:delete val="0"/>
        <c:axPos val="b"/>
        <c:numFmt formatCode="0" sourceLinked="0"/>
        <c:majorTickMark val="out"/>
        <c:minorTickMark val="none"/>
        <c:tickLblPos val="nextTo"/>
        <c:crossAx val="101744000"/>
        <c:crosses val="autoZero"/>
        <c:crossBetween val="midCat"/>
      </c:valAx>
      <c:valAx>
        <c:axId val="101744000"/>
        <c:scaling>
          <c:orientation val="minMax"/>
          <c:max val="1"/>
          <c:min val="0"/>
        </c:scaling>
        <c:delete val="0"/>
        <c:axPos val="l"/>
        <c:majorGridlines/>
        <c:numFmt formatCode="0.00" sourceLinked="0"/>
        <c:majorTickMark val="out"/>
        <c:minorTickMark val="none"/>
        <c:tickLblPos val="nextTo"/>
        <c:crossAx val="101742464"/>
        <c:crosses val="autoZero"/>
        <c:crossBetween val="midCat"/>
      </c:valAx>
    </c:plotArea>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BRACT_Geom!$AE$13:$AE$37</c:f>
              <c:numCache>
                <c:formatCode>General</c:formatCode>
                <c:ptCount val="25"/>
                <c:pt idx="0">
                  <c:v>1</c:v>
                </c:pt>
                <c:pt idx="1">
                  <c:v>50</c:v>
                </c:pt>
              </c:numCache>
            </c:numRef>
          </c:xVal>
          <c:yVal>
            <c:numRef>
              <c:f>BRACT_Geom!$AF$13:$AF$37</c:f>
              <c:numCache>
                <c:formatCode>0.00</c:formatCode>
                <c:ptCount val="25"/>
                <c:pt idx="0">
                  <c:v>0.1</c:v>
                </c:pt>
                <c:pt idx="1">
                  <c:v>1</c:v>
                </c:pt>
              </c:numCache>
            </c:numRef>
          </c:yVal>
          <c:smooth val="0"/>
        </c:ser>
        <c:dLbls>
          <c:showLegendKey val="0"/>
          <c:showVal val="0"/>
          <c:showCatName val="0"/>
          <c:showSerName val="0"/>
          <c:showPercent val="0"/>
          <c:showBubbleSize val="0"/>
        </c:dLbls>
        <c:axId val="102771328"/>
        <c:axId val="102781312"/>
      </c:scatterChart>
      <c:valAx>
        <c:axId val="102771328"/>
        <c:scaling>
          <c:orientation val="minMax"/>
          <c:min val="0"/>
        </c:scaling>
        <c:delete val="0"/>
        <c:axPos val="b"/>
        <c:numFmt formatCode="0" sourceLinked="0"/>
        <c:majorTickMark val="out"/>
        <c:minorTickMark val="none"/>
        <c:tickLblPos val="nextTo"/>
        <c:crossAx val="102781312"/>
        <c:crosses val="autoZero"/>
        <c:crossBetween val="midCat"/>
      </c:valAx>
      <c:valAx>
        <c:axId val="102781312"/>
        <c:scaling>
          <c:orientation val="minMax"/>
          <c:max val="1"/>
          <c:min val="0"/>
        </c:scaling>
        <c:delete val="0"/>
        <c:axPos val="l"/>
        <c:majorGridlines/>
        <c:numFmt formatCode="0.00" sourceLinked="0"/>
        <c:majorTickMark val="out"/>
        <c:minorTickMark val="none"/>
        <c:tickLblPos val="nextTo"/>
        <c:crossAx val="102771328"/>
        <c:crosses val="autoZero"/>
        <c:crossBetween val="midCat"/>
      </c:valAx>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BRACT_Geom!$AK$13:$AK$37</c:f>
              <c:numCache>
                <c:formatCode>General</c:formatCode>
                <c:ptCount val="25"/>
                <c:pt idx="0">
                  <c:v>1</c:v>
                </c:pt>
                <c:pt idx="1">
                  <c:v>50</c:v>
                </c:pt>
              </c:numCache>
            </c:numRef>
          </c:xVal>
          <c:yVal>
            <c:numRef>
              <c:f>BRACT_Geom!$AL$13:$AL$37</c:f>
              <c:numCache>
                <c:formatCode>0.00</c:formatCode>
                <c:ptCount val="25"/>
                <c:pt idx="0">
                  <c:v>0.1</c:v>
                </c:pt>
                <c:pt idx="1">
                  <c:v>1</c:v>
                </c:pt>
              </c:numCache>
            </c:numRef>
          </c:yVal>
          <c:smooth val="0"/>
        </c:ser>
        <c:dLbls>
          <c:showLegendKey val="0"/>
          <c:showVal val="0"/>
          <c:showCatName val="0"/>
          <c:showSerName val="0"/>
          <c:showPercent val="0"/>
          <c:showBubbleSize val="0"/>
        </c:dLbls>
        <c:axId val="102788480"/>
        <c:axId val="102814848"/>
      </c:scatterChart>
      <c:valAx>
        <c:axId val="102788480"/>
        <c:scaling>
          <c:orientation val="minMax"/>
          <c:min val="0"/>
        </c:scaling>
        <c:delete val="0"/>
        <c:axPos val="b"/>
        <c:numFmt formatCode="0" sourceLinked="0"/>
        <c:majorTickMark val="out"/>
        <c:minorTickMark val="none"/>
        <c:tickLblPos val="nextTo"/>
        <c:crossAx val="102814848"/>
        <c:crosses val="autoZero"/>
        <c:crossBetween val="midCat"/>
      </c:valAx>
      <c:valAx>
        <c:axId val="102814848"/>
        <c:scaling>
          <c:orientation val="minMax"/>
          <c:max val="1"/>
          <c:min val="0"/>
        </c:scaling>
        <c:delete val="0"/>
        <c:axPos val="l"/>
        <c:majorGridlines/>
        <c:numFmt formatCode="0.00" sourceLinked="0"/>
        <c:majorTickMark val="out"/>
        <c:minorTickMark val="none"/>
        <c:tickLblPos val="nextTo"/>
        <c:crossAx val="102788480"/>
        <c:crosses val="autoZero"/>
        <c:crossBetween val="midCat"/>
      </c:valAx>
    </c:plotArea>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SPIKELET_Prod!$X$13:$X$37</c:f>
              <c:numCache>
                <c:formatCode>0.00</c:formatCode>
                <c:ptCount val="25"/>
                <c:pt idx="0">
                  <c:v>0</c:v>
                </c:pt>
              </c:numCache>
            </c:numRef>
          </c:xVal>
          <c:yVal>
            <c:numRef>
              <c:f>SPIKELET_Prod!$Y$13:$Y$37</c:f>
              <c:numCache>
                <c:formatCode>0.00</c:formatCode>
                <c:ptCount val="25"/>
                <c:pt idx="0">
                  <c:v>3</c:v>
                </c:pt>
              </c:numCache>
            </c:numRef>
          </c:yVal>
          <c:smooth val="0"/>
        </c:ser>
        <c:dLbls>
          <c:showLegendKey val="0"/>
          <c:showVal val="0"/>
          <c:showCatName val="0"/>
          <c:showSerName val="0"/>
          <c:showPercent val="0"/>
          <c:showBubbleSize val="0"/>
        </c:dLbls>
        <c:axId val="96744192"/>
        <c:axId val="96746112"/>
      </c:scatterChart>
      <c:valAx>
        <c:axId val="96744192"/>
        <c:scaling>
          <c:orientation val="minMax"/>
          <c:max val="100"/>
          <c:min val="0"/>
        </c:scaling>
        <c:delete val="0"/>
        <c:axPos val="b"/>
        <c:numFmt formatCode="0" sourceLinked="0"/>
        <c:majorTickMark val="out"/>
        <c:minorTickMark val="none"/>
        <c:tickLblPos val="nextTo"/>
        <c:crossAx val="96746112"/>
        <c:crosses val="autoZero"/>
        <c:crossBetween val="midCat"/>
      </c:valAx>
      <c:valAx>
        <c:axId val="96746112"/>
        <c:scaling>
          <c:orientation val="minMax"/>
          <c:min val="0"/>
        </c:scaling>
        <c:delete val="0"/>
        <c:axPos val="l"/>
        <c:majorGridlines/>
        <c:numFmt formatCode="0.0" sourceLinked="0"/>
        <c:majorTickMark val="out"/>
        <c:minorTickMark val="none"/>
        <c:tickLblPos val="nextTo"/>
        <c:crossAx val="96744192"/>
        <c:crosses val="autoZero"/>
        <c:crossBetween val="midCat"/>
      </c:valAx>
    </c:plotArea>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SPIKELET_Prod!$P$13:$P$37</c:f>
              <c:numCache>
                <c:formatCode>0.00</c:formatCode>
                <c:ptCount val="25"/>
                <c:pt idx="0">
                  <c:v>0</c:v>
                </c:pt>
              </c:numCache>
            </c:numRef>
          </c:xVal>
          <c:yVal>
            <c:numRef>
              <c:f>SPIKELET_Prod!$Q$13:$Q$37</c:f>
              <c:numCache>
                <c:formatCode>0.00</c:formatCode>
                <c:ptCount val="25"/>
                <c:pt idx="0">
                  <c:v>1</c:v>
                </c:pt>
              </c:numCache>
            </c:numRef>
          </c:yVal>
          <c:smooth val="0"/>
        </c:ser>
        <c:ser>
          <c:idx val="1"/>
          <c:order val="1"/>
          <c:xVal>
            <c:numRef>
              <c:f>SPIKELET_Prod!$P$13:$P$37</c:f>
              <c:numCache>
                <c:formatCode>0.00</c:formatCode>
                <c:ptCount val="25"/>
                <c:pt idx="0">
                  <c:v>0</c:v>
                </c:pt>
              </c:numCache>
            </c:numRef>
          </c:xVal>
          <c:yVal>
            <c:numRef>
              <c:f>SPIKELET_Prod!$S$13:$S$37</c:f>
              <c:numCache>
                <c:formatCode>0.00</c:formatCode>
                <c:ptCount val="25"/>
                <c:pt idx="0">
                  <c:v>0.2</c:v>
                </c:pt>
              </c:numCache>
            </c:numRef>
          </c:yVal>
          <c:smooth val="0"/>
        </c:ser>
        <c:dLbls>
          <c:showLegendKey val="0"/>
          <c:showVal val="0"/>
          <c:showCatName val="0"/>
          <c:showSerName val="0"/>
          <c:showPercent val="0"/>
          <c:showBubbleSize val="0"/>
        </c:dLbls>
        <c:axId val="96770688"/>
        <c:axId val="96780672"/>
      </c:scatterChart>
      <c:valAx>
        <c:axId val="96770688"/>
        <c:scaling>
          <c:orientation val="minMax"/>
          <c:max val="100"/>
          <c:min val="0"/>
        </c:scaling>
        <c:delete val="0"/>
        <c:axPos val="b"/>
        <c:numFmt formatCode="0" sourceLinked="0"/>
        <c:majorTickMark val="out"/>
        <c:minorTickMark val="none"/>
        <c:tickLblPos val="nextTo"/>
        <c:crossAx val="96780672"/>
        <c:crosses val="autoZero"/>
        <c:crossBetween val="midCat"/>
      </c:valAx>
      <c:valAx>
        <c:axId val="96780672"/>
        <c:scaling>
          <c:orientation val="minMax"/>
          <c:min val="0"/>
        </c:scaling>
        <c:delete val="0"/>
        <c:axPos val="l"/>
        <c:majorGridlines/>
        <c:numFmt formatCode="0.00" sourceLinked="0"/>
        <c:majorTickMark val="out"/>
        <c:minorTickMark val="none"/>
        <c:tickLblPos val="nextTo"/>
        <c:crossAx val="96770688"/>
        <c:crosses val="autoZero"/>
        <c:crossBetween val="midCat"/>
      </c:valAx>
    </c:plotArea>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SPIKELET_Prod!$AF$13:$AF$37</c:f>
              <c:numCache>
                <c:formatCode>0.00</c:formatCode>
                <c:ptCount val="25"/>
                <c:pt idx="0">
                  <c:v>0</c:v>
                </c:pt>
                <c:pt idx="1">
                  <c:v>30</c:v>
                </c:pt>
                <c:pt idx="2">
                  <c:v>100</c:v>
                </c:pt>
              </c:numCache>
            </c:numRef>
          </c:xVal>
          <c:yVal>
            <c:numRef>
              <c:f>SPIKELET_Prod!$AG$13:$AG$37</c:f>
              <c:numCache>
                <c:formatCode>0.00</c:formatCode>
                <c:ptCount val="25"/>
                <c:pt idx="0">
                  <c:v>100</c:v>
                </c:pt>
                <c:pt idx="1">
                  <c:v>100</c:v>
                </c:pt>
                <c:pt idx="2">
                  <c:v>20</c:v>
                </c:pt>
              </c:numCache>
            </c:numRef>
          </c:yVal>
          <c:smooth val="0"/>
        </c:ser>
        <c:dLbls>
          <c:showLegendKey val="0"/>
          <c:showVal val="0"/>
          <c:showCatName val="0"/>
          <c:showSerName val="0"/>
          <c:showPercent val="0"/>
          <c:showBubbleSize val="0"/>
        </c:dLbls>
        <c:axId val="96963584"/>
        <c:axId val="100156544"/>
      </c:scatterChart>
      <c:valAx>
        <c:axId val="96963584"/>
        <c:scaling>
          <c:orientation val="minMax"/>
          <c:max val="100"/>
          <c:min val="0"/>
        </c:scaling>
        <c:delete val="0"/>
        <c:axPos val="b"/>
        <c:numFmt formatCode="0" sourceLinked="0"/>
        <c:majorTickMark val="out"/>
        <c:minorTickMark val="none"/>
        <c:tickLblPos val="nextTo"/>
        <c:crossAx val="100156544"/>
        <c:crosses val="autoZero"/>
        <c:crossBetween val="midCat"/>
      </c:valAx>
      <c:valAx>
        <c:axId val="100156544"/>
        <c:scaling>
          <c:orientation val="minMax"/>
          <c:min val="0"/>
        </c:scaling>
        <c:delete val="0"/>
        <c:axPos val="l"/>
        <c:majorGridlines/>
        <c:numFmt formatCode="0" sourceLinked="0"/>
        <c:majorTickMark val="out"/>
        <c:minorTickMark val="none"/>
        <c:tickLblPos val="nextTo"/>
        <c:crossAx val="96963584"/>
        <c:crosses val="autoZero"/>
        <c:crossBetween val="midCat"/>
      </c:valAx>
    </c:plotArea>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SPIKELET_Prod!$AL$13:$AL$37</c:f>
              <c:numCache>
                <c:formatCode>0.00</c:formatCode>
                <c:ptCount val="25"/>
                <c:pt idx="0">
                  <c:v>0</c:v>
                </c:pt>
                <c:pt idx="1">
                  <c:v>30</c:v>
                </c:pt>
                <c:pt idx="2">
                  <c:v>100</c:v>
                </c:pt>
              </c:numCache>
            </c:numRef>
          </c:xVal>
          <c:yVal>
            <c:numRef>
              <c:f>SPIKELET_Prod!$AM$13:$AM$37</c:f>
              <c:numCache>
                <c:formatCode>0.00</c:formatCode>
                <c:ptCount val="25"/>
                <c:pt idx="0">
                  <c:v>10</c:v>
                </c:pt>
                <c:pt idx="1">
                  <c:v>10</c:v>
                </c:pt>
                <c:pt idx="2">
                  <c:v>10</c:v>
                </c:pt>
              </c:numCache>
            </c:numRef>
          </c:yVal>
          <c:smooth val="0"/>
        </c:ser>
        <c:ser>
          <c:idx val="1"/>
          <c:order val="1"/>
          <c:xVal>
            <c:numRef>
              <c:f>SPIKELET_Prod!$AL$13:$AL$37</c:f>
              <c:numCache>
                <c:formatCode>0.00</c:formatCode>
                <c:ptCount val="25"/>
                <c:pt idx="0">
                  <c:v>0</c:v>
                </c:pt>
                <c:pt idx="1">
                  <c:v>30</c:v>
                </c:pt>
                <c:pt idx="2">
                  <c:v>100</c:v>
                </c:pt>
              </c:numCache>
            </c:numRef>
          </c:xVal>
          <c:yVal>
            <c:numRef>
              <c:f>SPIKELET_Prod!$AO$13:$AO$37</c:f>
              <c:numCache>
                <c:formatCode>0.00</c:formatCode>
                <c:ptCount val="25"/>
                <c:pt idx="0">
                  <c:v>20</c:v>
                </c:pt>
                <c:pt idx="1">
                  <c:v>20</c:v>
                </c:pt>
                <c:pt idx="2">
                  <c:v>20</c:v>
                </c:pt>
              </c:numCache>
            </c:numRef>
          </c:yVal>
          <c:smooth val="0"/>
        </c:ser>
        <c:dLbls>
          <c:showLegendKey val="0"/>
          <c:showVal val="0"/>
          <c:showCatName val="0"/>
          <c:showSerName val="0"/>
          <c:showPercent val="0"/>
          <c:showBubbleSize val="0"/>
        </c:dLbls>
        <c:axId val="100177024"/>
        <c:axId val="100178560"/>
      </c:scatterChart>
      <c:valAx>
        <c:axId val="100177024"/>
        <c:scaling>
          <c:orientation val="minMax"/>
          <c:max val="100"/>
          <c:min val="0"/>
        </c:scaling>
        <c:delete val="0"/>
        <c:axPos val="b"/>
        <c:numFmt formatCode="0" sourceLinked="0"/>
        <c:majorTickMark val="out"/>
        <c:minorTickMark val="none"/>
        <c:tickLblPos val="nextTo"/>
        <c:crossAx val="100178560"/>
        <c:crosses val="autoZero"/>
        <c:crossBetween val="midCat"/>
      </c:valAx>
      <c:valAx>
        <c:axId val="100178560"/>
        <c:scaling>
          <c:orientation val="minMax"/>
          <c:min val="0"/>
        </c:scaling>
        <c:delete val="0"/>
        <c:axPos val="l"/>
        <c:majorGridlines/>
        <c:numFmt formatCode="0.0" sourceLinked="0"/>
        <c:majorTickMark val="out"/>
        <c:minorTickMark val="none"/>
        <c:tickLblPos val="nextTo"/>
        <c:crossAx val="100177024"/>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SPEAR!$M$13:$M$37</c:f>
              <c:numCache>
                <c:formatCode>General</c:formatCode>
                <c:ptCount val="25"/>
                <c:pt idx="0">
                  <c:v>1</c:v>
                </c:pt>
              </c:numCache>
            </c:numRef>
          </c:xVal>
          <c:yVal>
            <c:numRef>
              <c:f>SPEAR!$N$13:$N$37</c:f>
              <c:numCache>
                <c:formatCode>0.00</c:formatCode>
                <c:ptCount val="25"/>
                <c:pt idx="0">
                  <c:v>3</c:v>
                </c:pt>
              </c:numCache>
            </c:numRef>
          </c:yVal>
          <c:smooth val="0"/>
        </c:ser>
        <c:dLbls>
          <c:showLegendKey val="0"/>
          <c:showVal val="0"/>
          <c:showCatName val="0"/>
          <c:showSerName val="0"/>
          <c:showPercent val="0"/>
          <c:showBubbleSize val="0"/>
        </c:dLbls>
        <c:axId val="96310784"/>
        <c:axId val="96312704"/>
      </c:scatterChart>
      <c:valAx>
        <c:axId val="96310784"/>
        <c:scaling>
          <c:orientation val="minMax"/>
        </c:scaling>
        <c:delete val="0"/>
        <c:axPos val="b"/>
        <c:numFmt formatCode="0" sourceLinked="0"/>
        <c:majorTickMark val="out"/>
        <c:minorTickMark val="none"/>
        <c:tickLblPos val="nextTo"/>
        <c:crossAx val="96312704"/>
        <c:crosses val="autoZero"/>
        <c:crossBetween val="midCat"/>
      </c:valAx>
      <c:valAx>
        <c:axId val="96312704"/>
        <c:scaling>
          <c:orientation val="minMax"/>
          <c:min val="0"/>
        </c:scaling>
        <c:delete val="0"/>
        <c:axPos val="l"/>
        <c:majorGridlines/>
        <c:numFmt formatCode="0" sourceLinked="0"/>
        <c:majorTickMark val="out"/>
        <c:minorTickMark val="none"/>
        <c:tickLblPos val="nextTo"/>
        <c:crossAx val="96310784"/>
        <c:crosses val="autoZero"/>
        <c:crossBetween val="midCat"/>
      </c:valAx>
    </c:plotArea>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SPIKELET_Prod!$AB$13:$AB$37</c:f>
              <c:numCache>
                <c:formatCode>0.00</c:formatCode>
                <c:ptCount val="25"/>
                <c:pt idx="0">
                  <c:v>0</c:v>
                </c:pt>
              </c:numCache>
            </c:numRef>
          </c:xVal>
          <c:yVal>
            <c:numRef>
              <c:f>SPIKELET_Prod!$AC$13:$AC$37</c:f>
              <c:numCache>
                <c:formatCode>0.00</c:formatCode>
                <c:ptCount val="25"/>
                <c:pt idx="0">
                  <c:v>136.80000000000001</c:v>
                </c:pt>
              </c:numCache>
            </c:numRef>
          </c:yVal>
          <c:smooth val="0"/>
        </c:ser>
        <c:dLbls>
          <c:showLegendKey val="0"/>
          <c:showVal val="0"/>
          <c:showCatName val="0"/>
          <c:showSerName val="0"/>
          <c:showPercent val="0"/>
          <c:showBubbleSize val="0"/>
        </c:dLbls>
        <c:axId val="100189696"/>
        <c:axId val="100191616"/>
      </c:scatterChart>
      <c:valAx>
        <c:axId val="100189696"/>
        <c:scaling>
          <c:orientation val="minMax"/>
          <c:max val="100"/>
          <c:min val="0"/>
        </c:scaling>
        <c:delete val="0"/>
        <c:axPos val="b"/>
        <c:numFmt formatCode="0" sourceLinked="0"/>
        <c:majorTickMark val="out"/>
        <c:minorTickMark val="none"/>
        <c:tickLblPos val="nextTo"/>
        <c:crossAx val="100191616"/>
        <c:crosses val="autoZero"/>
        <c:crossBetween val="midCat"/>
      </c:valAx>
      <c:valAx>
        <c:axId val="100191616"/>
        <c:scaling>
          <c:orientation val="minMax"/>
          <c:min val="0"/>
        </c:scaling>
        <c:delete val="0"/>
        <c:axPos val="l"/>
        <c:majorGridlines/>
        <c:numFmt formatCode="0" sourceLinked="0"/>
        <c:majorTickMark val="out"/>
        <c:minorTickMark val="none"/>
        <c:tickLblPos val="nextTo"/>
        <c:crossAx val="100189696"/>
        <c:crosses val="autoZero"/>
        <c:crossBetween val="midCat"/>
      </c:valAx>
    </c:plotArea>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SPIKELET_Prod!$I$12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SPIKELET_Prod!$C$13:$C$37</c:f>
              <c:numCache>
                <c:formatCode>General</c:formatCode>
                <c:ptCount val="25"/>
                <c:pt idx="0">
                  <c:v>1</c:v>
                </c:pt>
                <c:pt idx="1">
                  <c:v>30</c:v>
                </c:pt>
              </c:numCache>
            </c:numRef>
          </c:xVal>
          <c:yVal>
            <c:numRef>
              <c:f>SPIKELET_Prod!$I$13:$I$37</c:f>
              <c:numCache>
                <c:formatCode>0</c:formatCode>
                <c:ptCount val="25"/>
                <c:pt idx="0">
                  <c:v>40</c:v>
                </c:pt>
                <c:pt idx="1">
                  <c:v>30</c:v>
                </c:pt>
              </c:numCache>
            </c:numRef>
          </c:yVal>
          <c:smooth val="0"/>
        </c:ser>
        <c:dLbls>
          <c:showLegendKey val="0"/>
          <c:showVal val="0"/>
          <c:showCatName val="0"/>
          <c:showSerName val="0"/>
          <c:showPercent val="0"/>
          <c:showBubbleSize val="0"/>
        </c:dLbls>
        <c:axId val="102984704"/>
        <c:axId val="102990592"/>
      </c:scatterChart>
      <c:valAx>
        <c:axId val="102984704"/>
        <c:scaling>
          <c:orientation val="minMax"/>
          <c:min val="0"/>
        </c:scaling>
        <c:delete val="0"/>
        <c:axPos val="b"/>
        <c:numFmt formatCode="0" sourceLinked="0"/>
        <c:majorTickMark val="out"/>
        <c:minorTickMark val="none"/>
        <c:tickLblPos val="nextTo"/>
        <c:crossAx val="102990592"/>
        <c:crosses val="autoZero"/>
        <c:crossBetween val="midCat"/>
      </c:valAx>
      <c:valAx>
        <c:axId val="102990592"/>
        <c:scaling>
          <c:orientation val="minMax"/>
          <c:min val="0"/>
        </c:scaling>
        <c:delete val="0"/>
        <c:axPos val="l"/>
        <c:majorGridlines/>
        <c:numFmt formatCode="0" sourceLinked="0"/>
        <c:majorTickMark val="out"/>
        <c:minorTickMark val="none"/>
        <c:tickLblPos val="nextTo"/>
        <c:crossAx val="102984704"/>
        <c:crosses val="autoZero"/>
        <c:crossBetween val="midCat"/>
      </c:valAx>
    </c:plotArea>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SPIKELET_Geom!$E$13:$E$37</c:f>
              <c:numCache>
                <c:formatCode>0.00</c:formatCode>
                <c:ptCount val="25"/>
                <c:pt idx="0">
                  <c:v>0</c:v>
                </c:pt>
                <c:pt idx="1">
                  <c:v>30</c:v>
                </c:pt>
                <c:pt idx="2">
                  <c:v>100</c:v>
                </c:pt>
              </c:numCache>
            </c:numRef>
          </c:xVal>
          <c:yVal>
            <c:numRef>
              <c:f>SPIKELET_Geom!$F$13:$F$37</c:f>
              <c:numCache>
                <c:formatCode>0.00</c:formatCode>
                <c:ptCount val="25"/>
                <c:pt idx="0">
                  <c:v>1</c:v>
                </c:pt>
                <c:pt idx="1">
                  <c:v>1</c:v>
                </c:pt>
                <c:pt idx="2">
                  <c:v>0.75</c:v>
                </c:pt>
              </c:numCache>
            </c:numRef>
          </c:yVal>
          <c:smooth val="0"/>
        </c:ser>
        <c:dLbls>
          <c:showLegendKey val="0"/>
          <c:showVal val="0"/>
          <c:showCatName val="0"/>
          <c:showSerName val="0"/>
          <c:showPercent val="0"/>
          <c:showBubbleSize val="0"/>
        </c:dLbls>
        <c:axId val="103653376"/>
        <c:axId val="103655296"/>
      </c:scatterChart>
      <c:valAx>
        <c:axId val="103653376"/>
        <c:scaling>
          <c:orientation val="minMax"/>
          <c:max val="100"/>
          <c:min val="0"/>
        </c:scaling>
        <c:delete val="0"/>
        <c:axPos val="b"/>
        <c:numFmt formatCode="0" sourceLinked="0"/>
        <c:majorTickMark val="out"/>
        <c:minorTickMark val="none"/>
        <c:tickLblPos val="nextTo"/>
        <c:crossAx val="103655296"/>
        <c:crosses val="autoZero"/>
        <c:crossBetween val="midCat"/>
      </c:valAx>
      <c:valAx>
        <c:axId val="103655296"/>
        <c:scaling>
          <c:orientation val="minMax"/>
          <c:max val="1"/>
          <c:min val="0"/>
        </c:scaling>
        <c:delete val="0"/>
        <c:axPos val="l"/>
        <c:majorGridlines/>
        <c:numFmt formatCode="0.0" sourceLinked="0"/>
        <c:majorTickMark val="out"/>
        <c:minorTickMark val="none"/>
        <c:tickLblPos val="nextTo"/>
        <c:crossAx val="103653376"/>
        <c:crosses val="autoZero"/>
        <c:crossBetween val="midCat"/>
      </c:valAx>
    </c:plotArea>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SPIKELET_Geom!$M$13:$M$37</c:f>
              <c:numCache>
                <c:formatCode>0.00</c:formatCode>
                <c:ptCount val="25"/>
                <c:pt idx="0">
                  <c:v>0</c:v>
                </c:pt>
                <c:pt idx="1">
                  <c:v>30</c:v>
                </c:pt>
                <c:pt idx="2">
                  <c:v>100</c:v>
                </c:pt>
              </c:numCache>
            </c:numRef>
          </c:xVal>
          <c:yVal>
            <c:numRef>
              <c:f>SPIKELET_Geom!$N$13:$N$37</c:f>
              <c:numCache>
                <c:formatCode>0.00</c:formatCode>
                <c:ptCount val="25"/>
                <c:pt idx="0">
                  <c:v>1</c:v>
                </c:pt>
                <c:pt idx="1">
                  <c:v>1</c:v>
                </c:pt>
                <c:pt idx="2">
                  <c:v>0.75</c:v>
                </c:pt>
              </c:numCache>
            </c:numRef>
          </c:yVal>
          <c:smooth val="0"/>
        </c:ser>
        <c:dLbls>
          <c:showLegendKey val="0"/>
          <c:showVal val="0"/>
          <c:showCatName val="0"/>
          <c:showSerName val="0"/>
          <c:showPercent val="0"/>
          <c:showBubbleSize val="0"/>
        </c:dLbls>
        <c:axId val="101610240"/>
        <c:axId val="101612160"/>
      </c:scatterChart>
      <c:valAx>
        <c:axId val="101610240"/>
        <c:scaling>
          <c:orientation val="minMax"/>
          <c:max val="100"/>
          <c:min val="0"/>
        </c:scaling>
        <c:delete val="0"/>
        <c:axPos val="b"/>
        <c:numFmt formatCode="0" sourceLinked="0"/>
        <c:majorTickMark val="out"/>
        <c:minorTickMark val="none"/>
        <c:tickLblPos val="nextTo"/>
        <c:crossAx val="101612160"/>
        <c:crosses val="autoZero"/>
        <c:crossBetween val="midCat"/>
      </c:valAx>
      <c:valAx>
        <c:axId val="101612160"/>
        <c:scaling>
          <c:orientation val="minMax"/>
          <c:max val="1"/>
          <c:min val="0"/>
        </c:scaling>
        <c:delete val="0"/>
        <c:axPos val="l"/>
        <c:majorGridlines/>
        <c:numFmt formatCode="0.0" sourceLinked="0"/>
        <c:majorTickMark val="out"/>
        <c:minorTickMark val="none"/>
        <c:tickLblPos val="nextTo"/>
        <c:crossAx val="101610240"/>
        <c:crosses val="autoZero"/>
        <c:crossBetween val="midCat"/>
      </c:valAx>
    </c:plotArea>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SPIKELET_Geom!$P$13:$P$37</c:f>
              <c:numCache>
                <c:formatCode>0.00</c:formatCode>
                <c:ptCount val="25"/>
                <c:pt idx="0">
                  <c:v>0</c:v>
                </c:pt>
                <c:pt idx="1">
                  <c:v>100</c:v>
                </c:pt>
              </c:numCache>
            </c:numRef>
          </c:xVal>
          <c:yVal>
            <c:numRef>
              <c:f>SPIKELET_Geom!$Q$13:$Q$37</c:f>
              <c:numCache>
                <c:formatCode>0.00</c:formatCode>
                <c:ptCount val="25"/>
                <c:pt idx="0">
                  <c:v>1</c:v>
                </c:pt>
                <c:pt idx="1">
                  <c:v>0.1</c:v>
                </c:pt>
              </c:numCache>
            </c:numRef>
          </c:yVal>
          <c:smooth val="0"/>
        </c:ser>
        <c:dLbls>
          <c:showLegendKey val="0"/>
          <c:showVal val="0"/>
          <c:showCatName val="0"/>
          <c:showSerName val="0"/>
          <c:showPercent val="0"/>
          <c:showBubbleSize val="0"/>
        </c:dLbls>
        <c:axId val="101635584"/>
        <c:axId val="101637504"/>
      </c:scatterChart>
      <c:valAx>
        <c:axId val="101635584"/>
        <c:scaling>
          <c:orientation val="minMax"/>
          <c:max val="100"/>
          <c:min val="0"/>
        </c:scaling>
        <c:delete val="0"/>
        <c:axPos val="b"/>
        <c:numFmt formatCode="0" sourceLinked="0"/>
        <c:majorTickMark val="out"/>
        <c:minorTickMark val="none"/>
        <c:tickLblPos val="nextTo"/>
        <c:crossAx val="101637504"/>
        <c:crosses val="autoZero"/>
        <c:crossBetween val="midCat"/>
      </c:valAx>
      <c:valAx>
        <c:axId val="101637504"/>
        <c:scaling>
          <c:orientation val="minMax"/>
          <c:max val="1"/>
          <c:min val="0"/>
        </c:scaling>
        <c:delete val="0"/>
        <c:axPos val="l"/>
        <c:majorGridlines/>
        <c:numFmt formatCode="0.0" sourceLinked="0"/>
        <c:majorTickMark val="out"/>
        <c:minorTickMark val="none"/>
        <c:tickLblPos val="nextTo"/>
        <c:crossAx val="101635584"/>
        <c:crosses val="autoZero"/>
        <c:crossBetween val="midCat"/>
      </c:valAx>
    </c:plotArea>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SPIKELET_Geom!$S$13:$S$37</c:f>
              <c:numCache>
                <c:formatCode>0.00</c:formatCode>
                <c:ptCount val="25"/>
                <c:pt idx="0">
                  <c:v>0</c:v>
                </c:pt>
                <c:pt idx="1">
                  <c:v>50</c:v>
                </c:pt>
              </c:numCache>
            </c:numRef>
          </c:xVal>
          <c:yVal>
            <c:numRef>
              <c:f>SPIKELET_Geom!$T$13:$T$37</c:f>
              <c:numCache>
                <c:formatCode>0.00</c:formatCode>
                <c:ptCount val="25"/>
                <c:pt idx="0">
                  <c:v>4000</c:v>
                </c:pt>
                <c:pt idx="1">
                  <c:v>10000</c:v>
                </c:pt>
              </c:numCache>
            </c:numRef>
          </c:yVal>
          <c:smooth val="0"/>
        </c:ser>
        <c:ser>
          <c:idx val="1"/>
          <c:order val="1"/>
          <c:xVal>
            <c:numRef>
              <c:f>SPIKELET_Geom!$S$13:$S$37</c:f>
              <c:numCache>
                <c:formatCode>0.00</c:formatCode>
                <c:ptCount val="25"/>
                <c:pt idx="0">
                  <c:v>0</c:v>
                </c:pt>
                <c:pt idx="1">
                  <c:v>50</c:v>
                </c:pt>
              </c:numCache>
            </c:numRef>
          </c:xVal>
          <c:yVal>
            <c:numRef>
              <c:f>SPIKELET_Geom!$U$13:$U$37</c:f>
              <c:numCache>
                <c:formatCode>0.00</c:formatCode>
                <c:ptCount val="25"/>
                <c:pt idx="0">
                  <c:v>0</c:v>
                </c:pt>
                <c:pt idx="1">
                  <c:v>0</c:v>
                </c:pt>
              </c:numCache>
            </c:numRef>
          </c:yVal>
          <c:smooth val="0"/>
        </c:ser>
        <c:dLbls>
          <c:showLegendKey val="0"/>
          <c:showVal val="0"/>
          <c:showCatName val="0"/>
          <c:showSerName val="0"/>
          <c:showPercent val="0"/>
          <c:showBubbleSize val="0"/>
        </c:dLbls>
        <c:axId val="101518720"/>
        <c:axId val="101524608"/>
      </c:scatterChart>
      <c:valAx>
        <c:axId val="101518720"/>
        <c:scaling>
          <c:orientation val="minMax"/>
          <c:max val="100"/>
          <c:min val="0"/>
        </c:scaling>
        <c:delete val="0"/>
        <c:axPos val="b"/>
        <c:numFmt formatCode="0" sourceLinked="0"/>
        <c:majorTickMark val="out"/>
        <c:minorTickMark val="none"/>
        <c:tickLblPos val="nextTo"/>
        <c:crossAx val="101524608"/>
        <c:crosses val="autoZero"/>
        <c:crossBetween val="midCat"/>
      </c:valAx>
      <c:valAx>
        <c:axId val="101524608"/>
        <c:scaling>
          <c:orientation val="minMax"/>
          <c:min val="0"/>
        </c:scaling>
        <c:delete val="0"/>
        <c:axPos val="l"/>
        <c:majorGridlines/>
        <c:numFmt formatCode="0" sourceLinked="0"/>
        <c:majorTickMark val="out"/>
        <c:minorTickMark val="none"/>
        <c:tickLblPos val="nextTo"/>
        <c:crossAx val="101518720"/>
        <c:crosses val="autoZero"/>
        <c:crossBetween val="midCat"/>
      </c:valAx>
    </c:plotArea>
    <c:plotVisOnly val="1"/>
    <c:dispBlanksAs val="gap"/>
    <c:showDLblsOverMax val="0"/>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SPIKELET_Geom!$Y$13:$Y$37</c:f>
              <c:numCache>
                <c:formatCode>0.00</c:formatCode>
                <c:ptCount val="25"/>
                <c:pt idx="0">
                  <c:v>0</c:v>
                </c:pt>
              </c:numCache>
            </c:numRef>
          </c:xVal>
          <c:yVal>
            <c:numRef>
              <c:f>SPIKELET_Geom!$Z$13:$Z$37</c:f>
              <c:numCache>
                <c:formatCode>0.00</c:formatCode>
                <c:ptCount val="25"/>
                <c:pt idx="0">
                  <c:v>3</c:v>
                </c:pt>
              </c:numCache>
            </c:numRef>
          </c:yVal>
          <c:smooth val="0"/>
        </c:ser>
        <c:dLbls>
          <c:showLegendKey val="0"/>
          <c:showVal val="0"/>
          <c:showCatName val="0"/>
          <c:showSerName val="0"/>
          <c:showPercent val="0"/>
          <c:showBubbleSize val="0"/>
        </c:dLbls>
        <c:axId val="101548032"/>
        <c:axId val="101549952"/>
      </c:scatterChart>
      <c:valAx>
        <c:axId val="101548032"/>
        <c:scaling>
          <c:orientation val="minMax"/>
          <c:max val="100"/>
          <c:min val="0"/>
        </c:scaling>
        <c:delete val="0"/>
        <c:axPos val="b"/>
        <c:numFmt formatCode="0" sourceLinked="0"/>
        <c:majorTickMark val="out"/>
        <c:minorTickMark val="none"/>
        <c:tickLblPos val="nextTo"/>
        <c:crossAx val="101549952"/>
        <c:crosses val="autoZero"/>
        <c:crossBetween val="midCat"/>
      </c:valAx>
      <c:valAx>
        <c:axId val="101549952"/>
        <c:scaling>
          <c:orientation val="minMax"/>
          <c:min val="0"/>
        </c:scaling>
        <c:delete val="0"/>
        <c:axPos val="l"/>
        <c:majorGridlines/>
        <c:numFmt formatCode="0" sourceLinked="0"/>
        <c:majorTickMark val="out"/>
        <c:minorTickMark val="none"/>
        <c:tickLblPos val="nextTo"/>
        <c:crossAx val="101548032"/>
        <c:crosses val="autoZero"/>
        <c:crossBetween val="midCat"/>
      </c:valAx>
    </c:plotArea>
    <c:plotVisOnly val="1"/>
    <c:dispBlanksAs val="gap"/>
    <c:showDLblsOverMax val="0"/>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FEMALE_FLOWER_Prod!$M$13:$M$37</c:f>
              <c:numCache>
                <c:formatCode>0.00</c:formatCode>
                <c:ptCount val="25"/>
                <c:pt idx="0">
                  <c:v>0</c:v>
                </c:pt>
                <c:pt idx="1">
                  <c:v>30</c:v>
                </c:pt>
                <c:pt idx="2">
                  <c:v>100</c:v>
                </c:pt>
              </c:numCache>
            </c:numRef>
          </c:xVal>
          <c:yVal>
            <c:numRef>
              <c:f>FEMALE_FLOWER_Prod!$N$13:$N$37</c:f>
              <c:numCache>
                <c:formatCode>0.00</c:formatCode>
                <c:ptCount val="25"/>
                <c:pt idx="0">
                  <c:v>3</c:v>
                </c:pt>
                <c:pt idx="1">
                  <c:v>3</c:v>
                </c:pt>
                <c:pt idx="2">
                  <c:v>2</c:v>
                </c:pt>
              </c:numCache>
            </c:numRef>
          </c:yVal>
          <c:smooth val="0"/>
        </c:ser>
        <c:ser>
          <c:idx val="1"/>
          <c:order val="1"/>
          <c:xVal>
            <c:numRef>
              <c:f>FEMALE_FLOWER_Prod!$M$13:$M$37</c:f>
              <c:numCache>
                <c:formatCode>0.00</c:formatCode>
                <c:ptCount val="25"/>
                <c:pt idx="0">
                  <c:v>0</c:v>
                </c:pt>
                <c:pt idx="1">
                  <c:v>30</c:v>
                </c:pt>
                <c:pt idx="2">
                  <c:v>100</c:v>
                </c:pt>
              </c:numCache>
            </c:numRef>
          </c:xVal>
          <c:yVal>
            <c:numRef>
              <c:f>FEMALE_FLOWER_Prod!$P$13:$P$37</c:f>
              <c:numCache>
                <c:formatCode>0.00</c:formatCode>
                <c:ptCount val="25"/>
                <c:pt idx="0">
                  <c:v>1</c:v>
                </c:pt>
                <c:pt idx="1">
                  <c:v>1</c:v>
                </c:pt>
                <c:pt idx="2">
                  <c:v>0.5</c:v>
                </c:pt>
              </c:numCache>
            </c:numRef>
          </c:yVal>
          <c:smooth val="0"/>
        </c:ser>
        <c:dLbls>
          <c:showLegendKey val="0"/>
          <c:showVal val="0"/>
          <c:showCatName val="0"/>
          <c:showSerName val="0"/>
          <c:showPercent val="0"/>
          <c:showBubbleSize val="0"/>
        </c:dLbls>
        <c:axId val="103963264"/>
        <c:axId val="103809408"/>
      </c:scatterChart>
      <c:valAx>
        <c:axId val="103963264"/>
        <c:scaling>
          <c:orientation val="minMax"/>
          <c:max val="100"/>
          <c:min val="0"/>
        </c:scaling>
        <c:delete val="0"/>
        <c:axPos val="b"/>
        <c:numFmt formatCode="0" sourceLinked="0"/>
        <c:majorTickMark val="out"/>
        <c:minorTickMark val="none"/>
        <c:tickLblPos val="nextTo"/>
        <c:crossAx val="103809408"/>
        <c:crosses val="autoZero"/>
        <c:crossBetween val="midCat"/>
      </c:valAx>
      <c:valAx>
        <c:axId val="103809408"/>
        <c:scaling>
          <c:orientation val="minMax"/>
          <c:min val="0"/>
        </c:scaling>
        <c:delete val="0"/>
        <c:axPos val="l"/>
        <c:majorGridlines/>
        <c:numFmt formatCode="0.0" sourceLinked="0"/>
        <c:majorTickMark val="out"/>
        <c:minorTickMark val="none"/>
        <c:tickLblPos val="nextTo"/>
        <c:crossAx val="103963264"/>
        <c:crosses val="autoZero"/>
        <c:crossBetween val="midCat"/>
      </c:valAx>
    </c:plotArea>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FEMALE_FLOWER_Prod!$Y$13:$Y$37</c:f>
              <c:numCache>
                <c:formatCode>0.00</c:formatCode>
                <c:ptCount val="25"/>
                <c:pt idx="0">
                  <c:v>0</c:v>
                </c:pt>
                <c:pt idx="1">
                  <c:v>30</c:v>
                </c:pt>
                <c:pt idx="2">
                  <c:v>100</c:v>
                </c:pt>
              </c:numCache>
            </c:numRef>
          </c:xVal>
          <c:yVal>
            <c:numRef>
              <c:f>FEMALE_FLOWER_Prod!$Z$13:$Z$37</c:f>
              <c:numCache>
                <c:formatCode>0.00</c:formatCode>
                <c:ptCount val="25"/>
                <c:pt idx="0">
                  <c:v>30</c:v>
                </c:pt>
                <c:pt idx="1">
                  <c:v>30</c:v>
                </c:pt>
                <c:pt idx="2">
                  <c:v>60</c:v>
                </c:pt>
              </c:numCache>
            </c:numRef>
          </c:yVal>
          <c:smooth val="0"/>
        </c:ser>
        <c:dLbls>
          <c:showLegendKey val="0"/>
          <c:showVal val="0"/>
          <c:showCatName val="0"/>
          <c:showSerName val="0"/>
          <c:showPercent val="0"/>
          <c:showBubbleSize val="0"/>
        </c:dLbls>
        <c:axId val="103816192"/>
        <c:axId val="103834752"/>
      </c:scatterChart>
      <c:valAx>
        <c:axId val="103816192"/>
        <c:scaling>
          <c:orientation val="minMax"/>
          <c:max val="100"/>
          <c:min val="0"/>
        </c:scaling>
        <c:delete val="0"/>
        <c:axPos val="b"/>
        <c:numFmt formatCode="0" sourceLinked="0"/>
        <c:majorTickMark val="out"/>
        <c:minorTickMark val="none"/>
        <c:tickLblPos val="nextTo"/>
        <c:crossAx val="103834752"/>
        <c:crosses val="autoZero"/>
        <c:crossBetween val="midCat"/>
      </c:valAx>
      <c:valAx>
        <c:axId val="103834752"/>
        <c:scaling>
          <c:orientation val="minMax"/>
          <c:min val="0"/>
        </c:scaling>
        <c:delete val="0"/>
        <c:axPos val="l"/>
        <c:majorGridlines/>
        <c:numFmt formatCode="0" sourceLinked="0"/>
        <c:majorTickMark val="out"/>
        <c:minorTickMark val="none"/>
        <c:tickLblPos val="nextTo"/>
        <c:crossAx val="103816192"/>
        <c:crosses val="autoZero"/>
        <c:crossBetween val="midCat"/>
      </c:valAx>
    </c:plotArea>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FEMALE_FLOWER_Prod!$U$13:$U$37</c:f>
              <c:numCache>
                <c:formatCode>0.00</c:formatCode>
                <c:ptCount val="25"/>
                <c:pt idx="0">
                  <c:v>0</c:v>
                </c:pt>
              </c:numCache>
            </c:numRef>
          </c:xVal>
          <c:yVal>
            <c:numRef>
              <c:f>FEMALE_FLOWER_Prod!$V$13:$V$37</c:f>
              <c:numCache>
                <c:formatCode>0.00</c:formatCode>
                <c:ptCount val="25"/>
                <c:pt idx="0">
                  <c:v>137</c:v>
                </c:pt>
              </c:numCache>
            </c:numRef>
          </c:yVal>
          <c:smooth val="0"/>
        </c:ser>
        <c:dLbls>
          <c:showLegendKey val="0"/>
          <c:showVal val="0"/>
          <c:showCatName val="0"/>
          <c:showSerName val="0"/>
          <c:showPercent val="0"/>
          <c:showBubbleSize val="0"/>
        </c:dLbls>
        <c:axId val="103849984"/>
        <c:axId val="103851904"/>
      </c:scatterChart>
      <c:valAx>
        <c:axId val="103849984"/>
        <c:scaling>
          <c:orientation val="minMax"/>
          <c:max val="100"/>
          <c:min val="0"/>
        </c:scaling>
        <c:delete val="0"/>
        <c:axPos val="b"/>
        <c:numFmt formatCode="0" sourceLinked="0"/>
        <c:majorTickMark val="out"/>
        <c:minorTickMark val="none"/>
        <c:tickLblPos val="nextTo"/>
        <c:crossAx val="103851904"/>
        <c:crosses val="autoZero"/>
        <c:crossBetween val="midCat"/>
      </c:valAx>
      <c:valAx>
        <c:axId val="103851904"/>
        <c:scaling>
          <c:orientation val="minMax"/>
          <c:min val="0"/>
        </c:scaling>
        <c:delete val="0"/>
        <c:axPos val="l"/>
        <c:majorGridlines/>
        <c:numFmt formatCode="0" sourceLinked="0"/>
        <c:majorTickMark val="out"/>
        <c:minorTickMark val="none"/>
        <c:tickLblPos val="nextTo"/>
        <c:crossAx val="103849984"/>
        <c:crosses val="autoZero"/>
        <c:crossBetween val="midCat"/>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FROND_Prod!$S$13:$S$37</c:f>
              <c:numCache>
                <c:formatCode>General</c:formatCode>
                <c:ptCount val="25"/>
                <c:pt idx="0">
                  <c:v>1</c:v>
                </c:pt>
                <c:pt idx="1">
                  <c:v>10</c:v>
                </c:pt>
                <c:pt idx="2">
                  <c:v>20</c:v>
                </c:pt>
                <c:pt idx="3">
                  <c:v>30</c:v>
                </c:pt>
                <c:pt idx="4">
                  <c:v>40</c:v>
                </c:pt>
                <c:pt idx="5">
                  <c:v>50</c:v>
                </c:pt>
              </c:numCache>
            </c:numRef>
          </c:xVal>
          <c:yVal>
            <c:numRef>
              <c:f>FROND_Prod!$T$13:$T$37</c:f>
              <c:numCache>
                <c:formatCode>0.00</c:formatCode>
                <c:ptCount val="25"/>
                <c:pt idx="0">
                  <c:v>0.01</c:v>
                </c:pt>
                <c:pt idx="1">
                  <c:v>0.2</c:v>
                </c:pt>
                <c:pt idx="2">
                  <c:v>0.4</c:v>
                </c:pt>
                <c:pt idx="3">
                  <c:v>0.65</c:v>
                </c:pt>
                <c:pt idx="4">
                  <c:v>1</c:v>
                </c:pt>
                <c:pt idx="5">
                  <c:v>1.5</c:v>
                </c:pt>
              </c:numCache>
            </c:numRef>
          </c:yVal>
          <c:smooth val="0"/>
        </c:ser>
        <c:dLbls>
          <c:showLegendKey val="0"/>
          <c:showVal val="0"/>
          <c:showCatName val="0"/>
          <c:showSerName val="0"/>
          <c:showPercent val="0"/>
          <c:showBubbleSize val="0"/>
        </c:dLbls>
        <c:axId val="96341376"/>
        <c:axId val="96347264"/>
      </c:scatterChart>
      <c:valAx>
        <c:axId val="96341376"/>
        <c:scaling>
          <c:orientation val="minMax"/>
          <c:min val="0"/>
        </c:scaling>
        <c:delete val="0"/>
        <c:axPos val="b"/>
        <c:numFmt formatCode="0" sourceLinked="0"/>
        <c:majorTickMark val="out"/>
        <c:minorTickMark val="none"/>
        <c:tickLblPos val="nextTo"/>
        <c:crossAx val="96347264"/>
        <c:crosses val="autoZero"/>
        <c:crossBetween val="midCat"/>
      </c:valAx>
      <c:valAx>
        <c:axId val="96347264"/>
        <c:scaling>
          <c:orientation val="minMax"/>
          <c:min val="0"/>
        </c:scaling>
        <c:delete val="0"/>
        <c:axPos val="l"/>
        <c:majorGridlines/>
        <c:numFmt formatCode="0.00" sourceLinked="0"/>
        <c:majorTickMark val="out"/>
        <c:minorTickMark val="none"/>
        <c:tickLblPos val="nextTo"/>
        <c:crossAx val="96341376"/>
        <c:crosses val="autoZero"/>
        <c:crossBetween val="midCat"/>
      </c:valAx>
    </c:plotArea>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FEMALE_FLOWER_Prod!$G$13:$G$37</c:f>
              <c:numCache>
                <c:formatCode>0.00</c:formatCode>
                <c:ptCount val="25"/>
                <c:pt idx="0">
                  <c:v>0</c:v>
                </c:pt>
                <c:pt idx="1">
                  <c:v>30</c:v>
                </c:pt>
                <c:pt idx="2">
                  <c:v>100</c:v>
                </c:pt>
              </c:numCache>
            </c:numRef>
          </c:xVal>
          <c:yVal>
            <c:numRef>
              <c:f>FEMALE_FLOWER_Prod!$H$13:$H$37</c:f>
              <c:numCache>
                <c:formatCode>0.00</c:formatCode>
                <c:ptCount val="25"/>
                <c:pt idx="0">
                  <c:v>50</c:v>
                </c:pt>
                <c:pt idx="1">
                  <c:v>50</c:v>
                </c:pt>
                <c:pt idx="2">
                  <c:v>25</c:v>
                </c:pt>
              </c:numCache>
            </c:numRef>
          </c:yVal>
          <c:smooth val="0"/>
        </c:ser>
        <c:ser>
          <c:idx val="1"/>
          <c:order val="1"/>
          <c:xVal>
            <c:numRef>
              <c:f>FEMALE_FLOWER_Prod!$G$13:$G$37</c:f>
              <c:numCache>
                <c:formatCode>0.00</c:formatCode>
                <c:ptCount val="25"/>
                <c:pt idx="0">
                  <c:v>0</c:v>
                </c:pt>
                <c:pt idx="1">
                  <c:v>30</c:v>
                </c:pt>
                <c:pt idx="2">
                  <c:v>100</c:v>
                </c:pt>
              </c:numCache>
            </c:numRef>
          </c:xVal>
          <c:yVal>
            <c:numRef>
              <c:f>FEMALE_FLOWER_Prod!$I$13:$I$37</c:f>
              <c:numCache>
                <c:formatCode>0.00</c:formatCode>
                <c:ptCount val="25"/>
                <c:pt idx="0">
                  <c:v>0</c:v>
                </c:pt>
                <c:pt idx="1">
                  <c:v>0</c:v>
                </c:pt>
                <c:pt idx="2">
                  <c:v>50</c:v>
                </c:pt>
              </c:numCache>
            </c:numRef>
          </c:yVal>
          <c:smooth val="0"/>
        </c:ser>
        <c:ser>
          <c:idx val="2"/>
          <c:order val="2"/>
          <c:xVal>
            <c:numRef>
              <c:f>FEMALE_FLOWER_Prod!$G$13:$G$37</c:f>
              <c:numCache>
                <c:formatCode>0.00</c:formatCode>
                <c:ptCount val="25"/>
                <c:pt idx="0">
                  <c:v>0</c:v>
                </c:pt>
                <c:pt idx="1">
                  <c:v>30</c:v>
                </c:pt>
                <c:pt idx="2">
                  <c:v>100</c:v>
                </c:pt>
              </c:numCache>
            </c:numRef>
          </c:xVal>
          <c:yVal>
            <c:numRef>
              <c:f>FEMALE_FLOWER_Prod!$J$13:$J$37</c:f>
              <c:numCache>
                <c:formatCode>0.00</c:formatCode>
                <c:ptCount val="25"/>
                <c:pt idx="0">
                  <c:v>50</c:v>
                </c:pt>
                <c:pt idx="1">
                  <c:v>50</c:v>
                </c:pt>
                <c:pt idx="2">
                  <c:v>25</c:v>
                </c:pt>
              </c:numCache>
            </c:numRef>
          </c:yVal>
          <c:smooth val="0"/>
        </c:ser>
        <c:ser>
          <c:idx val="3"/>
          <c:order val="3"/>
          <c:xVal>
            <c:numRef>
              <c:f>FEMALE_FLOWER_Prod!$G$13:$G$37</c:f>
              <c:numCache>
                <c:formatCode>0.00</c:formatCode>
                <c:ptCount val="25"/>
                <c:pt idx="0">
                  <c:v>0</c:v>
                </c:pt>
                <c:pt idx="1">
                  <c:v>30</c:v>
                </c:pt>
                <c:pt idx="2">
                  <c:v>100</c:v>
                </c:pt>
              </c:numCache>
            </c:numRef>
          </c:xVal>
          <c:yVal>
            <c:numRef>
              <c:f>FEMALE_FLOWER_Prod!$K$13:$K$37</c:f>
              <c:numCache>
                <c:formatCode>0.00</c:formatCode>
                <c:ptCount val="25"/>
                <c:pt idx="0">
                  <c:v>0</c:v>
                </c:pt>
                <c:pt idx="1">
                  <c:v>0</c:v>
                </c:pt>
                <c:pt idx="2">
                  <c:v>0</c:v>
                </c:pt>
              </c:numCache>
            </c:numRef>
          </c:yVal>
          <c:smooth val="0"/>
        </c:ser>
        <c:dLbls>
          <c:showLegendKey val="0"/>
          <c:showVal val="0"/>
          <c:showCatName val="0"/>
          <c:showSerName val="0"/>
          <c:showPercent val="0"/>
          <c:showBubbleSize val="0"/>
        </c:dLbls>
        <c:axId val="103693696"/>
        <c:axId val="103707776"/>
      </c:scatterChart>
      <c:valAx>
        <c:axId val="103693696"/>
        <c:scaling>
          <c:orientation val="minMax"/>
          <c:max val="100"/>
          <c:min val="0"/>
        </c:scaling>
        <c:delete val="0"/>
        <c:axPos val="b"/>
        <c:numFmt formatCode="0" sourceLinked="0"/>
        <c:majorTickMark val="out"/>
        <c:minorTickMark val="none"/>
        <c:tickLblPos val="nextTo"/>
        <c:crossAx val="103707776"/>
        <c:crosses val="autoZero"/>
        <c:crossBetween val="midCat"/>
      </c:valAx>
      <c:valAx>
        <c:axId val="103707776"/>
        <c:scaling>
          <c:orientation val="minMax"/>
          <c:max val="100"/>
          <c:min val="0"/>
        </c:scaling>
        <c:delete val="0"/>
        <c:axPos val="l"/>
        <c:majorGridlines/>
        <c:numFmt formatCode="0" sourceLinked="0"/>
        <c:majorTickMark val="out"/>
        <c:minorTickMark val="none"/>
        <c:tickLblPos val="nextTo"/>
        <c:crossAx val="103693696"/>
        <c:crosses val="autoZero"/>
        <c:crossBetween val="midCat"/>
      </c:valAx>
    </c:plotArea>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FEMALE_FLOWER_Prod!$C$13:$C$37</c:f>
              <c:numCache>
                <c:formatCode>0.00</c:formatCode>
                <c:ptCount val="25"/>
                <c:pt idx="0">
                  <c:v>0</c:v>
                </c:pt>
                <c:pt idx="1">
                  <c:v>100</c:v>
                </c:pt>
              </c:numCache>
            </c:numRef>
          </c:xVal>
          <c:yVal>
            <c:numRef>
              <c:f>FEMALE_FLOWER_Prod!$D$13:$D$37</c:f>
              <c:numCache>
                <c:formatCode>0</c:formatCode>
                <c:ptCount val="25"/>
                <c:pt idx="0">
                  <c:v>40</c:v>
                </c:pt>
                <c:pt idx="1">
                  <c:v>20</c:v>
                </c:pt>
              </c:numCache>
            </c:numRef>
          </c:yVal>
          <c:smooth val="0"/>
        </c:ser>
        <c:dLbls>
          <c:showLegendKey val="0"/>
          <c:showVal val="0"/>
          <c:showCatName val="0"/>
          <c:showSerName val="0"/>
          <c:showPercent val="0"/>
          <c:showBubbleSize val="0"/>
        </c:dLbls>
        <c:axId val="103735296"/>
        <c:axId val="103737216"/>
      </c:scatterChart>
      <c:valAx>
        <c:axId val="103735296"/>
        <c:scaling>
          <c:orientation val="minMax"/>
          <c:max val="100"/>
          <c:min val="0"/>
        </c:scaling>
        <c:delete val="0"/>
        <c:axPos val="b"/>
        <c:numFmt formatCode="0" sourceLinked="0"/>
        <c:majorTickMark val="out"/>
        <c:minorTickMark val="none"/>
        <c:tickLblPos val="nextTo"/>
        <c:crossAx val="103737216"/>
        <c:crosses val="autoZero"/>
        <c:crossBetween val="midCat"/>
      </c:valAx>
      <c:valAx>
        <c:axId val="103737216"/>
        <c:scaling>
          <c:orientation val="minMax"/>
          <c:min val="0"/>
        </c:scaling>
        <c:delete val="0"/>
        <c:axPos val="l"/>
        <c:majorGridlines/>
        <c:numFmt formatCode="0" sourceLinked="0"/>
        <c:majorTickMark val="out"/>
        <c:minorTickMark val="none"/>
        <c:tickLblPos val="nextTo"/>
        <c:crossAx val="103735296"/>
        <c:crosses val="autoZero"/>
        <c:crossBetween val="midCat"/>
      </c:valAx>
    </c:plotArea>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FEMALE_FLOWER_Geom!$C$13:$C$37</c:f>
              <c:numCache>
                <c:formatCode>0.00</c:formatCode>
                <c:ptCount val="25"/>
                <c:pt idx="0">
                  <c:v>0</c:v>
                </c:pt>
                <c:pt idx="1">
                  <c:v>30</c:v>
                </c:pt>
                <c:pt idx="2">
                  <c:v>100</c:v>
                </c:pt>
              </c:numCache>
            </c:numRef>
          </c:xVal>
          <c:yVal>
            <c:numRef>
              <c:f>FEMALE_FLOWER_Geom!$D$13:$D$37</c:f>
              <c:numCache>
                <c:formatCode>0.00</c:formatCode>
                <c:ptCount val="25"/>
                <c:pt idx="0">
                  <c:v>6</c:v>
                </c:pt>
                <c:pt idx="1">
                  <c:v>6</c:v>
                </c:pt>
                <c:pt idx="2">
                  <c:v>3</c:v>
                </c:pt>
              </c:numCache>
            </c:numRef>
          </c:yVal>
          <c:smooth val="0"/>
        </c:ser>
        <c:dLbls>
          <c:showLegendKey val="0"/>
          <c:showVal val="0"/>
          <c:showCatName val="0"/>
          <c:showSerName val="0"/>
          <c:showPercent val="0"/>
          <c:showBubbleSize val="0"/>
        </c:dLbls>
        <c:axId val="103925248"/>
        <c:axId val="103927168"/>
      </c:scatterChart>
      <c:valAx>
        <c:axId val="103925248"/>
        <c:scaling>
          <c:orientation val="minMax"/>
          <c:max val="100"/>
          <c:min val="0"/>
        </c:scaling>
        <c:delete val="0"/>
        <c:axPos val="b"/>
        <c:numFmt formatCode="0" sourceLinked="0"/>
        <c:majorTickMark val="out"/>
        <c:minorTickMark val="none"/>
        <c:tickLblPos val="nextTo"/>
        <c:crossAx val="103927168"/>
        <c:crosses val="autoZero"/>
        <c:crossBetween val="midCat"/>
      </c:valAx>
      <c:valAx>
        <c:axId val="103927168"/>
        <c:scaling>
          <c:orientation val="minMax"/>
          <c:min val="0"/>
        </c:scaling>
        <c:delete val="0"/>
        <c:axPos val="l"/>
        <c:majorGridlines/>
        <c:numFmt formatCode="0.0" sourceLinked="0"/>
        <c:majorTickMark val="out"/>
        <c:minorTickMark val="none"/>
        <c:tickLblPos val="nextTo"/>
        <c:crossAx val="103925248"/>
        <c:crosses val="autoZero"/>
        <c:crossBetween val="midCat"/>
      </c:valAx>
    </c:plotArea>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FEMALE_FLOWER_Geom!$I$13:$I$37</c:f>
              <c:numCache>
                <c:formatCode>0.00</c:formatCode>
                <c:ptCount val="25"/>
                <c:pt idx="0">
                  <c:v>0</c:v>
                </c:pt>
                <c:pt idx="1">
                  <c:v>30</c:v>
                </c:pt>
                <c:pt idx="2">
                  <c:v>100</c:v>
                </c:pt>
              </c:numCache>
            </c:numRef>
          </c:xVal>
          <c:yVal>
            <c:numRef>
              <c:f>FEMALE_FLOWER_Geom!$J$13:$J$37</c:f>
              <c:numCache>
                <c:formatCode>0.00</c:formatCode>
                <c:ptCount val="25"/>
                <c:pt idx="0">
                  <c:v>4</c:v>
                </c:pt>
                <c:pt idx="1">
                  <c:v>4</c:v>
                </c:pt>
                <c:pt idx="2">
                  <c:v>2</c:v>
                </c:pt>
              </c:numCache>
            </c:numRef>
          </c:yVal>
          <c:smooth val="0"/>
        </c:ser>
        <c:dLbls>
          <c:showLegendKey val="0"/>
          <c:showVal val="0"/>
          <c:showCatName val="0"/>
          <c:showSerName val="0"/>
          <c:showPercent val="0"/>
          <c:showBubbleSize val="0"/>
        </c:dLbls>
        <c:axId val="100104448"/>
        <c:axId val="100106624"/>
      </c:scatterChart>
      <c:valAx>
        <c:axId val="100104448"/>
        <c:scaling>
          <c:orientation val="minMax"/>
          <c:max val="100"/>
          <c:min val="0"/>
        </c:scaling>
        <c:delete val="0"/>
        <c:axPos val="b"/>
        <c:numFmt formatCode="0" sourceLinked="0"/>
        <c:majorTickMark val="out"/>
        <c:minorTickMark val="none"/>
        <c:tickLblPos val="nextTo"/>
        <c:crossAx val="100106624"/>
        <c:crosses val="autoZero"/>
        <c:crossBetween val="midCat"/>
      </c:valAx>
      <c:valAx>
        <c:axId val="100106624"/>
        <c:scaling>
          <c:orientation val="minMax"/>
          <c:min val="0"/>
        </c:scaling>
        <c:delete val="0"/>
        <c:axPos val="l"/>
        <c:majorGridlines/>
        <c:numFmt formatCode="0.0" sourceLinked="0"/>
        <c:majorTickMark val="out"/>
        <c:minorTickMark val="none"/>
        <c:tickLblPos val="nextTo"/>
        <c:crossAx val="100104448"/>
        <c:crosses val="autoZero"/>
        <c:crossBetween val="midCat"/>
      </c:valAx>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MALE_FLOWER_Prod!$M$13:$M$37</c:f>
              <c:numCache>
                <c:formatCode>0.00</c:formatCode>
                <c:ptCount val="25"/>
                <c:pt idx="0">
                  <c:v>0</c:v>
                </c:pt>
              </c:numCache>
            </c:numRef>
          </c:xVal>
          <c:yVal>
            <c:numRef>
              <c:f>MALE_FLOWER_Prod!$N$13:$N$37</c:f>
              <c:numCache>
                <c:formatCode>0.00</c:formatCode>
                <c:ptCount val="25"/>
                <c:pt idx="0">
                  <c:v>0</c:v>
                </c:pt>
              </c:numCache>
            </c:numRef>
          </c:yVal>
          <c:smooth val="0"/>
        </c:ser>
        <c:ser>
          <c:idx val="1"/>
          <c:order val="1"/>
          <c:xVal>
            <c:numRef>
              <c:f>MALE_FLOWER_Prod!$M$13:$M$37</c:f>
              <c:numCache>
                <c:formatCode>0.00</c:formatCode>
                <c:ptCount val="25"/>
                <c:pt idx="0">
                  <c:v>0</c:v>
                </c:pt>
              </c:numCache>
            </c:numRef>
          </c:xVal>
          <c:yVal>
            <c:numRef>
              <c:f>MALE_FLOWER_Prod!$P$13:$P$37</c:f>
              <c:numCache>
                <c:formatCode>0.00</c:formatCode>
                <c:ptCount val="25"/>
                <c:pt idx="0">
                  <c:v>0</c:v>
                </c:pt>
              </c:numCache>
            </c:numRef>
          </c:yVal>
          <c:smooth val="0"/>
        </c:ser>
        <c:dLbls>
          <c:showLegendKey val="0"/>
          <c:showVal val="0"/>
          <c:showCatName val="0"/>
          <c:showSerName val="0"/>
          <c:showPercent val="0"/>
          <c:showBubbleSize val="0"/>
        </c:dLbls>
        <c:axId val="103523456"/>
        <c:axId val="103524992"/>
      </c:scatterChart>
      <c:valAx>
        <c:axId val="103523456"/>
        <c:scaling>
          <c:orientation val="minMax"/>
          <c:max val="100"/>
          <c:min val="0"/>
        </c:scaling>
        <c:delete val="0"/>
        <c:axPos val="b"/>
        <c:numFmt formatCode="0" sourceLinked="0"/>
        <c:majorTickMark val="out"/>
        <c:minorTickMark val="none"/>
        <c:tickLblPos val="nextTo"/>
        <c:crossAx val="103524992"/>
        <c:crosses val="autoZero"/>
        <c:crossBetween val="midCat"/>
      </c:valAx>
      <c:valAx>
        <c:axId val="103524992"/>
        <c:scaling>
          <c:orientation val="minMax"/>
          <c:min val="0"/>
        </c:scaling>
        <c:delete val="0"/>
        <c:axPos val="l"/>
        <c:majorGridlines/>
        <c:numFmt formatCode="0.0" sourceLinked="0"/>
        <c:majorTickMark val="out"/>
        <c:minorTickMark val="none"/>
        <c:tickLblPos val="nextTo"/>
        <c:crossAx val="103523456"/>
        <c:crosses val="autoZero"/>
        <c:crossBetween val="midCat"/>
      </c:valAx>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MALE_FLOWER_Prod!$Y$13:$Y$37</c:f>
              <c:numCache>
                <c:formatCode>0.00</c:formatCode>
                <c:ptCount val="25"/>
                <c:pt idx="0">
                  <c:v>0</c:v>
                </c:pt>
              </c:numCache>
            </c:numRef>
          </c:xVal>
          <c:yVal>
            <c:numRef>
              <c:f>MALE_FLOWER_Prod!$Z$13:$Z$37</c:f>
              <c:numCache>
                <c:formatCode>0.00</c:formatCode>
                <c:ptCount val="25"/>
                <c:pt idx="0">
                  <c:v>10</c:v>
                </c:pt>
              </c:numCache>
            </c:numRef>
          </c:yVal>
          <c:smooth val="0"/>
        </c:ser>
        <c:dLbls>
          <c:showLegendKey val="0"/>
          <c:showVal val="0"/>
          <c:showCatName val="0"/>
          <c:showSerName val="0"/>
          <c:showPercent val="0"/>
          <c:showBubbleSize val="0"/>
        </c:dLbls>
        <c:axId val="104273408"/>
        <c:axId val="104275328"/>
      </c:scatterChart>
      <c:valAx>
        <c:axId val="104273408"/>
        <c:scaling>
          <c:orientation val="minMax"/>
          <c:max val="100"/>
          <c:min val="0"/>
        </c:scaling>
        <c:delete val="0"/>
        <c:axPos val="b"/>
        <c:numFmt formatCode="0" sourceLinked="0"/>
        <c:majorTickMark val="out"/>
        <c:minorTickMark val="none"/>
        <c:tickLblPos val="nextTo"/>
        <c:crossAx val="104275328"/>
        <c:crosses val="autoZero"/>
        <c:crossBetween val="midCat"/>
      </c:valAx>
      <c:valAx>
        <c:axId val="104275328"/>
        <c:scaling>
          <c:orientation val="minMax"/>
          <c:min val="0"/>
        </c:scaling>
        <c:delete val="0"/>
        <c:axPos val="l"/>
        <c:majorGridlines/>
        <c:numFmt formatCode="0" sourceLinked="0"/>
        <c:majorTickMark val="out"/>
        <c:minorTickMark val="none"/>
        <c:tickLblPos val="nextTo"/>
        <c:crossAx val="104273408"/>
        <c:crosses val="autoZero"/>
        <c:crossBetween val="midCat"/>
      </c:valAx>
    </c:plotArea>
    <c:plotVisOnly val="1"/>
    <c:dispBlanksAs val="gap"/>
    <c:showDLblsOverMax val="0"/>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MALE_FLOWER_Prod!$U$13:$U$37</c:f>
              <c:numCache>
                <c:formatCode>0.00</c:formatCode>
                <c:ptCount val="25"/>
                <c:pt idx="0">
                  <c:v>0</c:v>
                </c:pt>
              </c:numCache>
            </c:numRef>
          </c:xVal>
          <c:yVal>
            <c:numRef>
              <c:f>MALE_FLOWER_Prod!$V$13:$V$37</c:f>
              <c:numCache>
                <c:formatCode>0.00</c:formatCode>
                <c:ptCount val="25"/>
                <c:pt idx="0">
                  <c:v>137</c:v>
                </c:pt>
              </c:numCache>
            </c:numRef>
          </c:yVal>
          <c:smooth val="0"/>
        </c:ser>
        <c:dLbls>
          <c:showLegendKey val="0"/>
          <c:showVal val="0"/>
          <c:showCatName val="0"/>
          <c:showSerName val="0"/>
          <c:showPercent val="0"/>
          <c:showBubbleSize val="0"/>
        </c:dLbls>
        <c:axId val="104315136"/>
        <c:axId val="104321408"/>
      </c:scatterChart>
      <c:valAx>
        <c:axId val="104315136"/>
        <c:scaling>
          <c:orientation val="minMax"/>
          <c:max val="100"/>
          <c:min val="0"/>
        </c:scaling>
        <c:delete val="0"/>
        <c:axPos val="b"/>
        <c:numFmt formatCode="0" sourceLinked="0"/>
        <c:majorTickMark val="out"/>
        <c:minorTickMark val="none"/>
        <c:tickLblPos val="nextTo"/>
        <c:crossAx val="104321408"/>
        <c:crosses val="autoZero"/>
        <c:crossBetween val="midCat"/>
      </c:valAx>
      <c:valAx>
        <c:axId val="104321408"/>
        <c:scaling>
          <c:orientation val="minMax"/>
          <c:min val="0"/>
        </c:scaling>
        <c:delete val="0"/>
        <c:axPos val="l"/>
        <c:majorGridlines/>
        <c:numFmt formatCode="0" sourceLinked="0"/>
        <c:majorTickMark val="out"/>
        <c:minorTickMark val="none"/>
        <c:tickLblPos val="nextTo"/>
        <c:crossAx val="104315136"/>
        <c:crosses val="autoZero"/>
        <c:crossBetween val="midCat"/>
      </c:valAx>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MALE_FLOWER_Prod!$G$14:$G$38</c:f>
              <c:numCache>
                <c:formatCode>0.00</c:formatCode>
                <c:ptCount val="25"/>
              </c:numCache>
            </c:numRef>
          </c:xVal>
          <c:yVal>
            <c:numRef>
              <c:f>MALE_FLOWER_Prod!$H$14:$H$38</c:f>
              <c:numCache>
                <c:formatCode>0.00</c:formatCode>
                <c:ptCount val="25"/>
              </c:numCache>
            </c:numRef>
          </c:yVal>
          <c:smooth val="0"/>
        </c:ser>
        <c:ser>
          <c:idx val="1"/>
          <c:order val="1"/>
          <c:xVal>
            <c:numRef>
              <c:f>MALE_FLOWER_Prod!$G$14:$G$38</c:f>
              <c:numCache>
                <c:formatCode>0.00</c:formatCode>
                <c:ptCount val="25"/>
              </c:numCache>
            </c:numRef>
          </c:xVal>
          <c:yVal>
            <c:numRef>
              <c:f>MALE_FLOWER_Prod!$I$14:$I$38</c:f>
              <c:numCache>
                <c:formatCode>0.00</c:formatCode>
                <c:ptCount val="25"/>
              </c:numCache>
            </c:numRef>
          </c:yVal>
          <c:smooth val="0"/>
        </c:ser>
        <c:ser>
          <c:idx val="2"/>
          <c:order val="2"/>
          <c:xVal>
            <c:numRef>
              <c:f>MALE_FLOWER_Prod!$G$14:$G$38</c:f>
              <c:numCache>
                <c:formatCode>0.00</c:formatCode>
                <c:ptCount val="25"/>
              </c:numCache>
            </c:numRef>
          </c:xVal>
          <c:yVal>
            <c:numRef>
              <c:f>MALE_FLOWER_Prod!$J$14:$J$38</c:f>
              <c:numCache>
                <c:formatCode>0.00</c:formatCode>
                <c:ptCount val="25"/>
              </c:numCache>
            </c:numRef>
          </c:yVal>
          <c:smooth val="0"/>
        </c:ser>
        <c:ser>
          <c:idx val="3"/>
          <c:order val="3"/>
          <c:xVal>
            <c:numRef>
              <c:f>MALE_FLOWER_Prod!$G$14:$G$38</c:f>
              <c:numCache>
                <c:formatCode>0.00</c:formatCode>
                <c:ptCount val="25"/>
              </c:numCache>
            </c:numRef>
          </c:xVal>
          <c:yVal>
            <c:numRef>
              <c:f>MALE_FLOWER_Prod!$K$14:$K$38</c:f>
              <c:numCache>
                <c:formatCode>0.00</c:formatCode>
                <c:ptCount val="25"/>
              </c:numCache>
            </c:numRef>
          </c:yVal>
          <c:smooth val="0"/>
        </c:ser>
        <c:dLbls>
          <c:showLegendKey val="0"/>
          <c:showVal val="0"/>
          <c:showCatName val="0"/>
          <c:showSerName val="0"/>
          <c:showPercent val="0"/>
          <c:showBubbleSize val="0"/>
        </c:dLbls>
        <c:axId val="104146816"/>
        <c:axId val="104148352"/>
      </c:scatterChart>
      <c:valAx>
        <c:axId val="104146816"/>
        <c:scaling>
          <c:orientation val="minMax"/>
          <c:max val="100"/>
          <c:min val="0"/>
        </c:scaling>
        <c:delete val="0"/>
        <c:axPos val="b"/>
        <c:numFmt formatCode="0" sourceLinked="0"/>
        <c:majorTickMark val="out"/>
        <c:minorTickMark val="none"/>
        <c:tickLblPos val="nextTo"/>
        <c:crossAx val="104148352"/>
        <c:crosses val="autoZero"/>
        <c:crossBetween val="midCat"/>
      </c:valAx>
      <c:valAx>
        <c:axId val="104148352"/>
        <c:scaling>
          <c:orientation val="minMax"/>
          <c:max val="100"/>
          <c:min val="0"/>
        </c:scaling>
        <c:delete val="0"/>
        <c:axPos val="l"/>
        <c:majorGridlines/>
        <c:numFmt formatCode="0" sourceLinked="0"/>
        <c:majorTickMark val="out"/>
        <c:minorTickMark val="none"/>
        <c:tickLblPos val="nextTo"/>
        <c:crossAx val="104146816"/>
        <c:crosses val="autoZero"/>
        <c:crossBetween val="midCat"/>
      </c:valAx>
    </c:plotArea>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MALE_FLOWER_Prod!$C$13:$C$37</c:f>
              <c:numCache>
                <c:formatCode>0.00</c:formatCode>
                <c:ptCount val="25"/>
                <c:pt idx="0">
                  <c:v>0</c:v>
                </c:pt>
              </c:numCache>
            </c:numRef>
          </c:xVal>
          <c:yVal>
            <c:numRef>
              <c:f>MALE_FLOWER_Prod!$D$13:$D$37</c:f>
              <c:numCache>
                <c:formatCode>0</c:formatCode>
                <c:ptCount val="25"/>
                <c:pt idx="0">
                  <c:v>20</c:v>
                </c:pt>
              </c:numCache>
            </c:numRef>
          </c:yVal>
          <c:smooth val="0"/>
        </c:ser>
        <c:dLbls>
          <c:showLegendKey val="0"/>
          <c:showVal val="0"/>
          <c:showCatName val="0"/>
          <c:showSerName val="0"/>
          <c:showPercent val="0"/>
          <c:showBubbleSize val="0"/>
        </c:dLbls>
        <c:axId val="104175872"/>
        <c:axId val="104178048"/>
      </c:scatterChart>
      <c:valAx>
        <c:axId val="104175872"/>
        <c:scaling>
          <c:orientation val="minMax"/>
          <c:max val="100"/>
          <c:min val="0"/>
        </c:scaling>
        <c:delete val="0"/>
        <c:axPos val="b"/>
        <c:numFmt formatCode="0" sourceLinked="0"/>
        <c:majorTickMark val="out"/>
        <c:minorTickMark val="none"/>
        <c:tickLblPos val="nextTo"/>
        <c:crossAx val="104178048"/>
        <c:crosses val="autoZero"/>
        <c:crossBetween val="midCat"/>
      </c:valAx>
      <c:valAx>
        <c:axId val="104178048"/>
        <c:scaling>
          <c:orientation val="minMax"/>
          <c:min val="0"/>
        </c:scaling>
        <c:delete val="0"/>
        <c:axPos val="l"/>
        <c:majorGridlines/>
        <c:numFmt formatCode="0" sourceLinked="0"/>
        <c:majorTickMark val="out"/>
        <c:minorTickMark val="none"/>
        <c:tickLblPos val="nextTo"/>
        <c:crossAx val="104175872"/>
        <c:crosses val="autoZero"/>
        <c:crossBetween val="midCat"/>
      </c:valAx>
    </c:plotArea>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MALE_FLOWER_Geom!$C$13:$C$37</c:f>
              <c:numCache>
                <c:formatCode>0.00</c:formatCode>
                <c:ptCount val="25"/>
                <c:pt idx="0">
                  <c:v>0</c:v>
                </c:pt>
              </c:numCache>
            </c:numRef>
          </c:xVal>
          <c:yVal>
            <c:numRef>
              <c:f>MALE_FLOWER_Geom!$D$13:$D$37</c:f>
              <c:numCache>
                <c:formatCode>0.00</c:formatCode>
                <c:ptCount val="25"/>
                <c:pt idx="0">
                  <c:v>0.3</c:v>
                </c:pt>
              </c:numCache>
            </c:numRef>
          </c:yVal>
          <c:smooth val="0"/>
        </c:ser>
        <c:dLbls>
          <c:showLegendKey val="0"/>
          <c:showVal val="0"/>
          <c:showCatName val="0"/>
          <c:showSerName val="0"/>
          <c:showPercent val="0"/>
          <c:showBubbleSize val="0"/>
        </c:dLbls>
        <c:axId val="104189312"/>
        <c:axId val="104654336"/>
      </c:scatterChart>
      <c:valAx>
        <c:axId val="104189312"/>
        <c:scaling>
          <c:orientation val="minMax"/>
          <c:max val="100"/>
          <c:min val="0"/>
        </c:scaling>
        <c:delete val="0"/>
        <c:axPos val="b"/>
        <c:numFmt formatCode="0" sourceLinked="0"/>
        <c:majorTickMark val="out"/>
        <c:minorTickMark val="none"/>
        <c:tickLblPos val="nextTo"/>
        <c:crossAx val="104654336"/>
        <c:crosses val="autoZero"/>
        <c:crossBetween val="midCat"/>
      </c:valAx>
      <c:valAx>
        <c:axId val="104654336"/>
        <c:scaling>
          <c:orientation val="minMax"/>
          <c:min val="0"/>
        </c:scaling>
        <c:delete val="0"/>
        <c:axPos val="l"/>
        <c:majorGridlines/>
        <c:numFmt formatCode="0.0" sourceLinked="0"/>
        <c:majorTickMark val="out"/>
        <c:minorTickMark val="none"/>
        <c:tickLblPos val="nextTo"/>
        <c:crossAx val="104189312"/>
        <c:crosses val="autoZero"/>
        <c:crossBetween val="midCat"/>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FROND_Prod!$L$13:$L$37</c:f>
              <c:numCache>
                <c:formatCode>General</c:formatCode>
                <c:ptCount val="25"/>
                <c:pt idx="0">
                  <c:v>1</c:v>
                </c:pt>
              </c:numCache>
            </c:numRef>
          </c:xVal>
          <c:yVal>
            <c:numRef>
              <c:f>FROND_Prod!$M$13:$M$37</c:f>
              <c:numCache>
                <c:formatCode>0.00</c:formatCode>
                <c:ptCount val="25"/>
                <c:pt idx="0">
                  <c:v>136.80000000000001</c:v>
                </c:pt>
              </c:numCache>
            </c:numRef>
          </c:yVal>
          <c:smooth val="0"/>
        </c:ser>
        <c:dLbls>
          <c:showLegendKey val="0"/>
          <c:showVal val="0"/>
          <c:showCatName val="0"/>
          <c:showSerName val="0"/>
          <c:showPercent val="0"/>
          <c:showBubbleSize val="0"/>
        </c:dLbls>
        <c:axId val="96362496"/>
        <c:axId val="96364416"/>
      </c:scatterChart>
      <c:valAx>
        <c:axId val="96362496"/>
        <c:scaling>
          <c:orientation val="minMax"/>
          <c:min val="0"/>
        </c:scaling>
        <c:delete val="0"/>
        <c:axPos val="b"/>
        <c:numFmt formatCode="0" sourceLinked="0"/>
        <c:majorTickMark val="out"/>
        <c:minorTickMark val="none"/>
        <c:tickLblPos val="nextTo"/>
        <c:crossAx val="96364416"/>
        <c:crosses val="autoZero"/>
        <c:crossBetween val="midCat"/>
      </c:valAx>
      <c:valAx>
        <c:axId val="96364416"/>
        <c:scaling>
          <c:orientation val="minMax"/>
          <c:min val="0"/>
        </c:scaling>
        <c:delete val="0"/>
        <c:axPos val="l"/>
        <c:majorGridlines/>
        <c:numFmt formatCode="0" sourceLinked="0"/>
        <c:majorTickMark val="out"/>
        <c:minorTickMark val="none"/>
        <c:tickLblPos val="nextTo"/>
        <c:crossAx val="96362496"/>
        <c:crosses val="autoZero"/>
        <c:crossBetween val="midCat"/>
      </c:valAx>
    </c:plotArea>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MALE_FLOWER_Geom!$G$13:$G$37</c:f>
              <c:numCache>
                <c:formatCode>0.00</c:formatCode>
                <c:ptCount val="25"/>
                <c:pt idx="0">
                  <c:v>0</c:v>
                </c:pt>
              </c:numCache>
            </c:numRef>
          </c:xVal>
          <c:yVal>
            <c:numRef>
              <c:f>MALE_FLOWER_Geom!$H$13:$H$37</c:f>
              <c:numCache>
                <c:formatCode>0.00</c:formatCode>
                <c:ptCount val="25"/>
                <c:pt idx="0">
                  <c:v>0.2</c:v>
                </c:pt>
              </c:numCache>
            </c:numRef>
          </c:yVal>
          <c:smooth val="0"/>
        </c:ser>
        <c:dLbls>
          <c:showLegendKey val="0"/>
          <c:showVal val="0"/>
          <c:showCatName val="0"/>
          <c:showSerName val="0"/>
          <c:showPercent val="0"/>
          <c:showBubbleSize val="0"/>
        </c:dLbls>
        <c:axId val="104489344"/>
        <c:axId val="104491264"/>
      </c:scatterChart>
      <c:valAx>
        <c:axId val="104489344"/>
        <c:scaling>
          <c:orientation val="minMax"/>
          <c:max val="100"/>
          <c:min val="0"/>
        </c:scaling>
        <c:delete val="0"/>
        <c:axPos val="b"/>
        <c:numFmt formatCode="0" sourceLinked="0"/>
        <c:majorTickMark val="out"/>
        <c:minorTickMark val="none"/>
        <c:tickLblPos val="nextTo"/>
        <c:crossAx val="104491264"/>
        <c:crosses val="autoZero"/>
        <c:crossBetween val="midCat"/>
      </c:valAx>
      <c:valAx>
        <c:axId val="104491264"/>
        <c:scaling>
          <c:orientation val="minMax"/>
          <c:min val="0"/>
        </c:scaling>
        <c:delete val="0"/>
        <c:axPos val="l"/>
        <c:majorGridlines/>
        <c:numFmt formatCode="0.0" sourceLinked="0"/>
        <c:majorTickMark val="out"/>
        <c:minorTickMark val="none"/>
        <c:tickLblPos val="nextTo"/>
        <c:crossAx val="104489344"/>
        <c:crosses val="autoZero"/>
        <c:crossBetween val="midCat"/>
      </c:valAx>
    </c:plotArea>
    <c:plotVisOnly val="1"/>
    <c:dispBlanksAs val="gap"/>
    <c:showDLblsOverMax val="0"/>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MIXED_FLOWER_Prod!$C$13:$C$37</c:f>
              <c:numCache>
                <c:formatCode>0.00</c:formatCode>
                <c:ptCount val="25"/>
                <c:pt idx="0">
                  <c:v>0</c:v>
                </c:pt>
                <c:pt idx="1">
                  <c:v>50</c:v>
                </c:pt>
              </c:numCache>
            </c:numRef>
          </c:xVal>
          <c:yVal>
            <c:numRef>
              <c:f>MIXED_FLOWER_Prod!$D$13:$D$37</c:f>
              <c:numCache>
                <c:formatCode>0.00</c:formatCode>
                <c:ptCount val="25"/>
                <c:pt idx="0">
                  <c:v>10</c:v>
                </c:pt>
                <c:pt idx="1">
                  <c:v>50</c:v>
                </c:pt>
              </c:numCache>
            </c:numRef>
          </c:yVal>
          <c:smooth val="0"/>
        </c:ser>
        <c:dLbls>
          <c:showLegendKey val="0"/>
          <c:showVal val="0"/>
          <c:showCatName val="0"/>
          <c:showSerName val="0"/>
          <c:showPercent val="0"/>
          <c:showBubbleSize val="0"/>
        </c:dLbls>
        <c:axId val="104375424"/>
        <c:axId val="104377344"/>
      </c:scatterChart>
      <c:valAx>
        <c:axId val="104375424"/>
        <c:scaling>
          <c:orientation val="minMax"/>
          <c:max val="100"/>
          <c:min val="0"/>
        </c:scaling>
        <c:delete val="0"/>
        <c:axPos val="b"/>
        <c:numFmt formatCode="0" sourceLinked="0"/>
        <c:majorTickMark val="out"/>
        <c:minorTickMark val="none"/>
        <c:tickLblPos val="nextTo"/>
        <c:crossAx val="104377344"/>
        <c:crosses val="autoZero"/>
        <c:crossBetween val="midCat"/>
      </c:valAx>
      <c:valAx>
        <c:axId val="104377344"/>
        <c:scaling>
          <c:orientation val="minMax"/>
          <c:max val="100"/>
          <c:min val="0"/>
        </c:scaling>
        <c:delete val="0"/>
        <c:axPos val="l"/>
        <c:majorGridlines/>
        <c:numFmt formatCode="0" sourceLinked="0"/>
        <c:majorTickMark val="out"/>
        <c:minorTickMark val="none"/>
        <c:tickLblPos val="nextTo"/>
        <c:crossAx val="104375424"/>
        <c:crosses val="autoZero"/>
        <c:crossBetween val="midCat"/>
      </c:valAx>
    </c:plotArea>
    <c:plotVisOnly val="1"/>
    <c:dispBlanksAs val="gap"/>
    <c:showDLblsOverMax val="0"/>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MIXED_FLOWER_Prod!$Y$13:$Y$37</c:f>
              <c:numCache>
                <c:formatCode>0.00</c:formatCode>
                <c:ptCount val="25"/>
                <c:pt idx="0">
                  <c:v>0</c:v>
                </c:pt>
              </c:numCache>
            </c:numRef>
          </c:xVal>
          <c:yVal>
            <c:numRef>
              <c:f>MIXED_FLOWER_Prod!$Z$13:$Z$37</c:f>
              <c:numCache>
                <c:formatCode>0.00</c:formatCode>
                <c:ptCount val="25"/>
                <c:pt idx="0">
                  <c:v>136</c:v>
                </c:pt>
              </c:numCache>
            </c:numRef>
          </c:yVal>
          <c:smooth val="0"/>
        </c:ser>
        <c:dLbls>
          <c:showLegendKey val="0"/>
          <c:showVal val="0"/>
          <c:showCatName val="0"/>
          <c:showSerName val="0"/>
          <c:showPercent val="0"/>
          <c:showBubbleSize val="0"/>
        </c:dLbls>
        <c:axId val="104392576"/>
        <c:axId val="104415232"/>
      </c:scatterChart>
      <c:valAx>
        <c:axId val="104392576"/>
        <c:scaling>
          <c:orientation val="minMax"/>
          <c:max val="100"/>
          <c:min val="0"/>
        </c:scaling>
        <c:delete val="0"/>
        <c:axPos val="b"/>
        <c:numFmt formatCode="0" sourceLinked="0"/>
        <c:majorTickMark val="out"/>
        <c:minorTickMark val="none"/>
        <c:tickLblPos val="nextTo"/>
        <c:crossAx val="104415232"/>
        <c:crosses val="autoZero"/>
        <c:crossBetween val="midCat"/>
      </c:valAx>
      <c:valAx>
        <c:axId val="104415232"/>
        <c:scaling>
          <c:orientation val="minMax"/>
          <c:min val="0"/>
        </c:scaling>
        <c:delete val="0"/>
        <c:axPos val="l"/>
        <c:majorGridlines/>
        <c:numFmt formatCode="0" sourceLinked="0"/>
        <c:majorTickMark val="out"/>
        <c:minorTickMark val="none"/>
        <c:tickLblPos val="nextTo"/>
        <c:crossAx val="104392576"/>
        <c:crosses val="autoZero"/>
        <c:crossBetween val="midCat"/>
      </c:valAx>
    </c:plotArea>
    <c:plotVisOnly val="1"/>
    <c:dispBlanksAs val="gap"/>
    <c:showDLblsOverMax val="0"/>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MIXED_FLOWER_Prod!$Q$13:$Q$37</c:f>
              <c:numCache>
                <c:formatCode>0.00</c:formatCode>
                <c:ptCount val="25"/>
                <c:pt idx="0">
                  <c:v>0</c:v>
                </c:pt>
              </c:numCache>
            </c:numRef>
          </c:xVal>
          <c:yVal>
            <c:numRef>
              <c:f>MIXED_FLOWER_Prod!$R$13:$R$37</c:f>
              <c:numCache>
                <c:formatCode>0.00</c:formatCode>
                <c:ptCount val="25"/>
                <c:pt idx="0">
                  <c:v>3</c:v>
                </c:pt>
              </c:numCache>
            </c:numRef>
          </c:yVal>
          <c:smooth val="0"/>
        </c:ser>
        <c:ser>
          <c:idx val="1"/>
          <c:order val="1"/>
          <c:xVal>
            <c:numRef>
              <c:f>MIXED_FLOWER_Prod!$Q$13:$Q$37</c:f>
              <c:numCache>
                <c:formatCode>0.00</c:formatCode>
                <c:ptCount val="25"/>
                <c:pt idx="0">
                  <c:v>0</c:v>
                </c:pt>
              </c:numCache>
            </c:numRef>
          </c:xVal>
          <c:yVal>
            <c:numRef>
              <c:f>MIXED_FLOWER_Prod!$T$13:$T$37</c:f>
              <c:numCache>
                <c:formatCode>0.00</c:formatCode>
                <c:ptCount val="25"/>
                <c:pt idx="0">
                  <c:v>2</c:v>
                </c:pt>
              </c:numCache>
            </c:numRef>
          </c:yVal>
          <c:smooth val="0"/>
        </c:ser>
        <c:dLbls>
          <c:showLegendKey val="0"/>
          <c:showVal val="0"/>
          <c:showCatName val="0"/>
          <c:showSerName val="0"/>
          <c:showPercent val="0"/>
          <c:showBubbleSize val="0"/>
        </c:dLbls>
        <c:axId val="104448000"/>
        <c:axId val="104449536"/>
      </c:scatterChart>
      <c:valAx>
        <c:axId val="104448000"/>
        <c:scaling>
          <c:orientation val="minMax"/>
          <c:max val="100"/>
          <c:min val="0"/>
        </c:scaling>
        <c:delete val="0"/>
        <c:axPos val="b"/>
        <c:numFmt formatCode="0" sourceLinked="0"/>
        <c:majorTickMark val="out"/>
        <c:minorTickMark val="none"/>
        <c:tickLblPos val="nextTo"/>
        <c:crossAx val="104449536"/>
        <c:crosses val="autoZero"/>
        <c:crossBetween val="midCat"/>
      </c:valAx>
      <c:valAx>
        <c:axId val="104449536"/>
        <c:scaling>
          <c:orientation val="minMax"/>
          <c:min val="0"/>
        </c:scaling>
        <c:delete val="0"/>
        <c:axPos val="l"/>
        <c:majorGridlines/>
        <c:numFmt formatCode="0.0" sourceLinked="0"/>
        <c:majorTickMark val="out"/>
        <c:minorTickMark val="none"/>
        <c:tickLblPos val="nextTo"/>
        <c:crossAx val="104448000"/>
        <c:crosses val="autoZero"/>
        <c:crossBetween val="midCat"/>
      </c:valAx>
    </c:plotArea>
    <c:plotVisOnly val="1"/>
    <c:dispBlanksAs val="gap"/>
    <c:showDLblsOverMax val="0"/>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MIXED_FLOWER_Prod!$K$13:$K$37</c:f>
              <c:numCache>
                <c:formatCode>0.00</c:formatCode>
                <c:ptCount val="25"/>
                <c:pt idx="0">
                  <c:v>0</c:v>
                </c:pt>
              </c:numCache>
            </c:numRef>
          </c:xVal>
          <c:yVal>
            <c:numRef>
              <c:f>MIXED_FLOWER_Prod!$L$13:$L$37</c:f>
              <c:numCache>
                <c:formatCode>0.00</c:formatCode>
                <c:ptCount val="25"/>
                <c:pt idx="0">
                  <c:v>100</c:v>
                </c:pt>
              </c:numCache>
            </c:numRef>
          </c:yVal>
          <c:smooth val="0"/>
        </c:ser>
        <c:ser>
          <c:idx val="1"/>
          <c:order val="1"/>
          <c:xVal>
            <c:numRef>
              <c:f>MIXED_FLOWER_Prod!$K$13:$K$37</c:f>
              <c:numCache>
                <c:formatCode>0.00</c:formatCode>
                <c:ptCount val="25"/>
                <c:pt idx="0">
                  <c:v>0</c:v>
                </c:pt>
              </c:numCache>
            </c:numRef>
          </c:xVal>
          <c:yVal>
            <c:numRef>
              <c:f>MIXED_FLOWER_Prod!$M$13:$M$37</c:f>
              <c:numCache>
                <c:formatCode>0.00</c:formatCode>
                <c:ptCount val="25"/>
                <c:pt idx="0">
                  <c:v>0</c:v>
                </c:pt>
              </c:numCache>
            </c:numRef>
          </c:yVal>
          <c:smooth val="0"/>
        </c:ser>
        <c:ser>
          <c:idx val="2"/>
          <c:order val="2"/>
          <c:xVal>
            <c:numRef>
              <c:f>MIXED_FLOWER_Prod!$K$13:$K$37</c:f>
              <c:numCache>
                <c:formatCode>0.00</c:formatCode>
                <c:ptCount val="25"/>
                <c:pt idx="0">
                  <c:v>0</c:v>
                </c:pt>
              </c:numCache>
            </c:numRef>
          </c:xVal>
          <c:yVal>
            <c:numRef>
              <c:f>MIXED_FLOWER_Prod!$N$13:$N$37</c:f>
              <c:numCache>
                <c:formatCode>0.00</c:formatCode>
                <c:ptCount val="25"/>
                <c:pt idx="0">
                  <c:v>0</c:v>
                </c:pt>
              </c:numCache>
            </c:numRef>
          </c:yVal>
          <c:smooth val="0"/>
        </c:ser>
        <c:ser>
          <c:idx val="3"/>
          <c:order val="3"/>
          <c:xVal>
            <c:numRef>
              <c:f>MIXED_FLOWER_Prod!$K$13:$K$37</c:f>
              <c:numCache>
                <c:formatCode>0.00</c:formatCode>
                <c:ptCount val="25"/>
                <c:pt idx="0">
                  <c:v>0</c:v>
                </c:pt>
              </c:numCache>
            </c:numRef>
          </c:xVal>
          <c:yVal>
            <c:numRef>
              <c:f>MIXED_FLOWER_Prod!$O$13:$O$37</c:f>
              <c:numCache>
                <c:formatCode>0.00</c:formatCode>
                <c:ptCount val="25"/>
                <c:pt idx="0">
                  <c:v>0</c:v>
                </c:pt>
              </c:numCache>
            </c:numRef>
          </c:yVal>
          <c:smooth val="0"/>
        </c:ser>
        <c:dLbls>
          <c:showLegendKey val="0"/>
          <c:showVal val="0"/>
          <c:showCatName val="0"/>
          <c:showSerName val="0"/>
          <c:showPercent val="0"/>
          <c:showBubbleSize val="0"/>
        </c:dLbls>
        <c:axId val="1780736"/>
        <c:axId val="1790720"/>
      </c:scatterChart>
      <c:valAx>
        <c:axId val="1780736"/>
        <c:scaling>
          <c:orientation val="minMax"/>
          <c:max val="100"/>
          <c:min val="0"/>
        </c:scaling>
        <c:delete val="0"/>
        <c:axPos val="b"/>
        <c:numFmt formatCode="0" sourceLinked="0"/>
        <c:majorTickMark val="out"/>
        <c:minorTickMark val="none"/>
        <c:tickLblPos val="nextTo"/>
        <c:crossAx val="1790720"/>
        <c:crosses val="autoZero"/>
        <c:crossBetween val="midCat"/>
      </c:valAx>
      <c:valAx>
        <c:axId val="1790720"/>
        <c:scaling>
          <c:orientation val="minMax"/>
          <c:min val="0"/>
        </c:scaling>
        <c:delete val="0"/>
        <c:axPos val="l"/>
        <c:majorGridlines/>
        <c:numFmt formatCode="0.0" sourceLinked="0"/>
        <c:majorTickMark val="out"/>
        <c:minorTickMark val="none"/>
        <c:tickLblPos val="nextTo"/>
        <c:crossAx val="17807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62.xml"/><Relationship Id="rId3" Type="http://schemas.openxmlformats.org/officeDocument/2006/relationships/chart" Target="../charts/chart57.xml"/><Relationship Id="rId7" Type="http://schemas.openxmlformats.org/officeDocument/2006/relationships/chart" Target="../charts/chart61.xml"/><Relationship Id="rId2" Type="http://schemas.openxmlformats.org/officeDocument/2006/relationships/chart" Target="../charts/chart56.xml"/><Relationship Id="rId1" Type="http://schemas.openxmlformats.org/officeDocument/2006/relationships/chart" Target="../charts/chart55.xml"/><Relationship Id="rId6" Type="http://schemas.openxmlformats.org/officeDocument/2006/relationships/chart" Target="../charts/chart60.xml"/><Relationship Id="rId11" Type="http://schemas.openxmlformats.org/officeDocument/2006/relationships/chart" Target="../charts/chart65.xml"/><Relationship Id="rId5" Type="http://schemas.openxmlformats.org/officeDocument/2006/relationships/chart" Target="../charts/chart59.xml"/><Relationship Id="rId10" Type="http://schemas.openxmlformats.org/officeDocument/2006/relationships/chart" Target="../charts/chart64.xml"/><Relationship Id="rId4" Type="http://schemas.openxmlformats.org/officeDocument/2006/relationships/chart" Target="../charts/chart58.xml"/><Relationship Id="rId9" Type="http://schemas.openxmlformats.org/officeDocument/2006/relationships/chart" Target="../charts/chart6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6" Type="http://schemas.openxmlformats.org/officeDocument/2006/relationships/chart" Target="../charts/chart71.xml"/><Relationship Id="rId5" Type="http://schemas.openxmlformats.org/officeDocument/2006/relationships/chart" Target="../charts/chart70.xml"/><Relationship Id="rId4" Type="http://schemas.openxmlformats.org/officeDocument/2006/relationships/chart" Target="../charts/chart6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chart" Target="../charts/chart72.xml"/><Relationship Id="rId5" Type="http://schemas.openxmlformats.org/officeDocument/2006/relationships/chart" Target="../charts/chart76.xml"/><Relationship Id="rId4" Type="http://schemas.openxmlformats.org/officeDocument/2006/relationships/chart" Target="../charts/chart75.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79.xml"/><Relationship Id="rId2" Type="http://schemas.openxmlformats.org/officeDocument/2006/relationships/chart" Target="../charts/chart78.xml"/><Relationship Id="rId1" Type="http://schemas.openxmlformats.org/officeDocument/2006/relationships/chart" Target="../charts/chart77.xml"/><Relationship Id="rId5" Type="http://schemas.openxmlformats.org/officeDocument/2006/relationships/chart" Target="../charts/chart81.xml"/><Relationship Id="rId4" Type="http://schemas.openxmlformats.org/officeDocument/2006/relationships/chart" Target="../charts/chart8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86.xml"/><Relationship Id="rId2" Type="http://schemas.openxmlformats.org/officeDocument/2006/relationships/chart" Target="../charts/chart85.xml"/><Relationship Id="rId1" Type="http://schemas.openxmlformats.org/officeDocument/2006/relationships/chart" Target="../charts/chart84.xml"/><Relationship Id="rId5" Type="http://schemas.openxmlformats.org/officeDocument/2006/relationships/chart" Target="../charts/chart88.xml"/><Relationship Id="rId4" Type="http://schemas.openxmlformats.org/officeDocument/2006/relationships/chart" Target="../charts/chart8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90.xml"/><Relationship Id="rId1" Type="http://schemas.openxmlformats.org/officeDocument/2006/relationships/chart" Target="../charts/chart8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 Id="rId4" Type="http://schemas.openxmlformats.org/officeDocument/2006/relationships/chart" Target="../charts/chart9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7.xml"/><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5" Type="http://schemas.openxmlformats.org/officeDocument/2006/relationships/chart" Target="../charts/chart34.xml"/><Relationship Id="rId10" Type="http://schemas.openxmlformats.org/officeDocument/2006/relationships/chart" Target="../charts/chart39.xml"/><Relationship Id="rId4" Type="http://schemas.openxmlformats.org/officeDocument/2006/relationships/chart" Target="../charts/chart33.xml"/><Relationship Id="rId9" Type="http://schemas.openxmlformats.org/officeDocument/2006/relationships/chart" Target="../charts/chart3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8" Type="http://schemas.openxmlformats.org/officeDocument/2006/relationships/chart" Target="../charts/chart49.xml"/><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10" Type="http://schemas.openxmlformats.org/officeDocument/2006/relationships/chart" Target="../charts/chart51.xml"/><Relationship Id="rId4" Type="http://schemas.openxmlformats.org/officeDocument/2006/relationships/chart" Target="../charts/chart45.xml"/><Relationship Id="rId9" Type="http://schemas.openxmlformats.org/officeDocument/2006/relationships/chart" Target="../charts/chart5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s>
</file>

<file path=xl/drawings/drawing1.xml><?xml version="1.0" encoding="utf-8"?>
<xdr:wsDr xmlns:xdr="http://schemas.openxmlformats.org/drawingml/2006/spreadsheetDrawing" xmlns:a="http://schemas.openxmlformats.org/drawingml/2006/main">
  <xdr:twoCellAnchor>
    <xdr:from>
      <xdr:col>9</xdr:col>
      <xdr:colOff>0</xdr:colOff>
      <xdr:row>37</xdr:row>
      <xdr:rowOff>38100</xdr:rowOff>
    </xdr:from>
    <xdr:to>
      <xdr:col>11</xdr:col>
      <xdr:colOff>771525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37</xdr:row>
      <xdr:rowOff>38100</xdr:rowOff>
    </xdr:from>
    <xdr:to>
      <xdr:col>20</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742949</xdr:colOff>
      <xdr:row>37</xdr:row>
      <xdr:rowOff>38100</xdr:rowOff>
    </xdr:from>
    <xdr:to>
      <xdr:col>18</xdr:col>
      <xdr:colOff>0</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37</xdr:row>
      <xdr:rowOff>0</xdr:rowOff>
    </xdr:from>
    <xdr:to>
      <xdr:col>14</xdr:col>
      <xdr:colOff>57150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613103</xdr:colOff>
      <xdr:row>37</xdr:row>
      <xdr:rowOff>28575</xdr:rowOff>
    </xdr:from>
    <xdr:to>
      <xdr:col>5</xdr:col>
      <xdr:colOff>240862</xdr:colOff>
      <xdr:row>46</xdr:row>
      <xdr:rowOff>190500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37</xdr:row>
      <xdr:rowOff>38100</xdr:rowOff>
    </xdr:from>
    <xdr:to>
      <xdr:col>10</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37</xdr:row>
      <xdr:rowOff>66675</xdr:rowOff>
    </xdr:from>
    <xdr:to>
      <xdr:col>14</xdr:col>
      <xdr:colOff>1</xdr:colOff>
      <xdr:row>47</xdr:row>
      <xdr:rowOff>28575</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85725</xdr:colOff>
      <xdr:row>36</xdr:row>
      <xdr:rowOff>180975</xdr:rowOff>
    </xdr:from>
    <xdr:to>
      <xdr:col>16</xdr:col>
      <xdr:colOff>38100</xdr:colOff>
      <xdr:row>46</xdr:row>
      <xdr:rowOff>142875</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657226</xdr:colOff>
      <xdr:row>36</xdr:row>
      <xdr:rowOff>180975</xdr:rowOff>
    </xdr:from>
    <xdr:to>
      <xdr:col>18</xdr:col>
      <xdr:colOff>771526</xdr:colOff>
      <xdr:row>46</xdr:row>
      <xdr:rowOff>142875</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0</xdr:colOff>
      <xdr:row>36</xdr:row>
      <xdr:rowOff>190500</xdr:rowOff>
    </xdr:from>
    <xdr:to>
      <xdr:col>36</xdr:col>
      <xdr:colOff>87587</xdr:colOff>
      <xdr:row>46</xdr:row>
      <xdr:rowOff>152400</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26</xdr:col>
      <xdr:colOff>66676</xdr:colOff>
      <xdr:row>37</xdr:row>
      <xdr:rowOff>47625</xdr:rowOff>
    </xdr:from>
    <xdr:to>
      <xdr:col>30</xdr:col>
      <xdr:colOff>142328</xdr:colOff>
      <xdr:row>47</xdr:row>
      <xdr:rowOff>9525</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19050</xdr:colOff>
      <xdr:row>37</xdr:row>
      <xdr:rowOff>19050</xdr:rowOff>
    </xdr:from>
    <xdr:to>
      <xdr:col>26</xdr:col>
      <xdr:colOff>38100</xdr:colOff>
      <xdr:row>46</xdr:row>
      <xdr:rowOff>180975</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37</xdr:row>
      <xdr:rowOff>8540</xdr:rowOff>
    </xdr:from>
    <xdr:to>
      <xdr:col>8</xdr:col>
      <xdr:colOff>13248</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0</xdr:colOff>
      <xdr:row>37</xdr:row>
      <xdr:rowOff>8540</xdr:rowOff>
    </xdr:from>
    <xdr:to>
      <xdr:col>33</xdr:col>
      <xdr:colOff>100834</xdr:colOff>
      <xdr:row>47</xdr:row>
      <xdr:rowOff>0</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35</xdr:col>
      <xdr:colOff>665546</xdr:colOff>
      <xdr:row>37</xdr:row>
      <xdr:rowOff>8540</xdr:rowOff>
    </xdr:from>
    <xdr:to>
      <xdr:col>39</xdr:col>
      <xdr:colOff>0</xdr:colOff>
      <xdr:row>47</xdr:row>
      <xdr:rowOff>0</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114299</xdr:colOff>
      <xdr:row>37</xdr:row>
      <xdr:rowOff>38100</xdr:rowOff>
    </xdr:from>
    <xdr:to>
      <xdr:col>27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37</xdr:row>
      <xdr:rowOff>19050</xdr:rowOff>
    </xdr:from>
    <xdr:to>
      <xdr:col>23</xdr:col>
      <xdr:colOff>0</xdr:colOff>
      <xdr:row>46</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19049</xdr:colOff>
      <xdr:row>37</xdr:row>
      <xdr:rowOff>28575</xdr:rowOff>
    </xdr:from>
    <xdr:to>
      <xdr:col>34</xdr:col>
      <xdr:colOff>38100</xdr:colOff>
      <xdr:row>46</xdr:row>
      <xdr:rowOff>190500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9524</xdr:colOff>
      <xdr:row>37</xdr:row>
      <xdr:rowOff>85725</xdr:rowOff>
    </xdr:from>
    <xdr:to>
      <xdr:col>41</xdr:col>
      <xdr:colOff>719666</xdr:colOff>
      <xdr:row>47</xdr:row>
      <xdr:rowOff>47625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95250</xdr:colOff>
      <xdr:row>37</xdr:row>
      <xdr:rowOff>0</xdr:rowOff>
    </xdr:from>
    <xdr:to>
      <xdr:col>31</xdr:col>
      <xdr:colOff>0</xdr:colOff>
      <xdr:row>46</xdr:row>
      <xdr:rowOff>161925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10583</xdr:colOff>
      <xdr:row>38</xdr:row>
      <xdr:rowOff>0</xdr:rowOff>
    </xdr:from>
    <xdr:to>
      <xdr:col>17</xdr:col>
      <xdr:colOff>139698</xdr:colOff>
      <xdr:row>47</xdr:row>
      <xdr:rowOff>161925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47624</xdr:colOff>
      <xdr:row>37</xdr:row>
      <xdr:rowOff>47625</xdr:rowOff>
    </xdr:from>
    <xdr:to>
      <xdr:col>9</xdr:col>
      <xdr:colOff>57149</xdr:colOff>
      <xdr:row>47</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28573</xdr:colOff>
      <xdr:row>37</xdr:row>
      <xdr:rowOff>28575</xdr:rowOff>
    </xdr:from>
    <xdr:to>
      <xdr:col>15</xdr:col>
      <xdr:colOff>123826</xdr:colOff>
      <xdr:row>46</xdr:row>
      <xdr:rowOff>190500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447675</xdr:colOff>
      <xdr:row>37</xdr:row>
      <xdr:rowOff>0</xdr:rowOff>
    </xdr:from>
    <xdr:to>
      <xdr:col>18</xdr:col>
      <xdr:colOff>123825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38</xdr:row>
      <xdr:rowOff>0</xdr:rowOff>
    </xdr:from>
    <xdr:to>
      <xdr:col>23</xdr:col>
      <xdr:colOff>0</xdr:colOff>
      <xdr:row>47</xdr:row>
      <xdr:rowOff>161925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95250</xdr:colOff>
      <xdr:row>37</xdr:row>
      <xdr:rowOff>28575</xdr:rowOff>
    </xdr:from>
    <xdr:to>
      <xdr:col>28</xdr:col>
      <xdr:colOff>19050</xdr:colOff>
      <xdr:row>46</xdr:row>
      <xdr:rowOff>190500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36</xdr:row>
      <xdr:rowOff>180975</xdr:rowOff>
    </xdr:from>
    <xdr:to>
      <xdr:col>23</xdr:col>
      <xdr:colOff>0</xdr:colOff>
      <xdr:row>46</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36</xdr:row>
      <xdr:rowOff>190500</xdr:rowOff>
    </xdr:from>
    <xdr:to>
      <xdr:col>12</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37</xdr:row>
      <xdr:rowOff>38100</xdr:rowOff>
    </xdr:from>
    <xdr:to>
      <xdr:col>4</xdr:col>
      <xdr:colOff>752475</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28575</xdr:colOff>
      <xdr:row>37</xdr:row>
      <xdr:rowOff>38100</xdr:rowOff>
    </xdr:from>
    <xdr:to>
      <xdr:col>8</xdr:col>
      <xdr:colOff>38101</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37</xdr:row>
      <xdr:rowOff>38100</xdr:rowOff>
    </xdr:from>
    <xdr:to>
      <xdr:col>11</xdr:col>
      <xdr:colOff>57151</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114299</xdr:colOff>
      <xdr:row>37</xdr:row>
      <xdr:rowOff>38100</xdr:rowOff>
    </xdr:from>
    <xdr:to>
      <xdr:col>27</xdr:col>
      <xdr:colOff>114299</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37</xdr:row>
      <xdr:rowOff>0</xdr:rowOff>
    </xdr:from>
    <xdr:to>
      <xdr:col>23</xdr:col>
      <xdr:colOff>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37</xdr:row>
      <xdr:rowOff>19050</xdr:rowOff>
    </xdr:from>
    <xdr:to>
      <xdr:col>12</xdr:col>
      <xdr:colOff>0</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36</xdr:row>
      <xdr:rowOff>180975</xdr:rowOff>
    </xdr:from>
    <xdr:to>
      <xdr:col>6</xdr:col>
      <xdr:colOff>0</xdr:colOff>
      <xdr:row>46</xdr:row>
      <xdr:rowOff>142875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28575</xdr:colOff>
      <xdr:row>37</xdr:row>
      <xdr:rowOff>9525</xdr:rowOff>
    </xdr:from>
    <xdr:to>
      <xdr:col>6</xdr:col>
      <xdr:colOff>1</xdr:colOff>
      <xdr:row>46</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37</xdr:row>
      <xdr:rowOff>57150</xdr:rowOff>
    </xdr:from>
    <xdr:to>
      <xdr:col>10</xdr:col>
      <xdr:colOff>0</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xdr:colOff>
      <xdr:row>37</xdr:row>
      <xdr:rowOff>66675</xdr:rowOff>
    </xdr:from>
    <xdr:to>
      <xdr:col>6</xdr:col>
      <xdr:colOff>1</xdr:colOff>
      <xdr:row>47</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47625</xdr:rowOff>
    </xdr:from>
    <xdr:to>
      <xdr:col>28</xdr:col>
      <xdr:colOff>0</xdr:colOff>
      <xdr:row>47</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542924</xdr:colOff>
      <xdr:row>36</xdr:row>
      <xdr:rowOff>190500</xdr:rowOff>
    </xdr:from>
    <xdr:to>
      <xdr:col>20</xdr:col>
      <xdr:colOff>447674</xdr:colOff>
      <xdr:row>46</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37</xdr:row>
      <xdr:rowOff>47625</xdr:rowOff>
    </xdr:from>
    <xdr:to>
      <xdr:col>16</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37</xdr:row>
      <xdr:rowOff>38100</xdr:rowOff>
    </xdr:from>
    <xdr:to>
      <xdr:col>17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933449</xdr:colOff>
      <xdr:row>37</xdr:row>
      <xdr:rowOff>57150</xdr:rowOff>
    </xdr:from>
    <xdr:to>
      <xdr:col>11</xdr:col>
      <xdr:colOff>114299</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xdr:colOff>
      <xdr:row>37</xdr:row>
      <xdr:rowOff>114300</xdr:rowOff>
    </xdr:from>
    <xdr:to>
      <xdr:col>15</xdr:col>
      <xdr:colOff>0</xdr:colOff>
      <xdr:row>47</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37</xdr:row>
      <xdr:rowOff>47625</xdr:rowOff>
    </xdr:from>
    <xdr:to>
      <xdr:col>21</xdr:col>
      <xdr:colOff>38099</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37</xdr:row>
      <xdr:rowOff>47625</xdr:rowOff>
    </xdr:from>
    <xdr:to>
      <xdr:col>14</xdr:col>
      <xdr:colOff>0</xdr:colOff>
      <xdr:row>47</xdr:row>
      <xdr:rowOff>9525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695325</xdr:colOff>
      <xdr:row>37</xdr:row>
      <xdr:rowOff>0</xdr:rowOff>
    </xdr:from>
    <xdr:to>
      <xdr:col>18</xdr:col>
      <xdr:colOff>295275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37</xdr:row>
      <xdr:rowOff>38100</xdr:rowOff>
    </xdr:from>
    <xdr:to>
      <xdr:col>5</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37</xdr:row>
      <xdr:rowOff>38100</xdr:rowOff>
    </xdr:from>
    <xdr:to>
      <xdr:col>11</xdr:col>
      <xdr:colOff>152400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xdr:colOff>
      <xdr:row>37</xdr:row>
      <xdr:rowOff>38100</xdr:rowOff>
    </xdr:from>
    <xdr:to>
      <xdr:col>16</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95250</xdr:colOff>
      <xdr:row>37</xdr:row>
      <xdr:rowOff>47625</xdr:rowOff>
    </xdr:from>
    <xdr:to>
      <xdr:col>19</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37</xdr:row>
      <xdr:rowOff>57150</xdr:rowOff>
    </xdr:from>
    <xdr:to>
      <xdr:col>24</xdr:col>
      <xdr:colOff>0</xdr:colOff>
      <xdr:row>47</xdr:row>
      <xdr:rowOff>19050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57150</xdr:colOff>
      <xdr:row>37</xdr:row>
      <xdr:rowOff>47625</xdr:rowOff>
    </xdr:from>
    <xdr:to>
      <xdr:col>40</xdr:col>
      <xdr:colOff>133350</xdr:colOff>
      <xdr:row>47</xdr:row>
      <xdr:rowOff>9525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1</xdr:colOff>
      <xdr:row>37</xdr:row>
      <xdr:rowOff>38100</xdr:rowOff>
    </xdr:from>
    <xdr:to>
      <xdr:col>34</xdr:col>
      <xdr:colOff>19051</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47623</xdr:colOff>
      <xdr:row>37</xdr:row>
      <xdr:rowOff>57150</xdr:rowOff>
    </xdr:from>
    <xdr:to>
      <xdr:col>30</xdr:col>
      <xdr:colOff>0</xdr:colOff>
      <xdr:row>47</xdr:row>
      <xdr:rowOff>19050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40</xdr:col>
      <xdr:colOff>0</xdr:colOff>
      <xdr:row>37</xdr:row>
      <xdr:rowOff>38100</xdr:rowOff>
    </xdr:from>
    <xdr:to>
      <xdr:col>43</xdr:col>
      <xdr:colOff>0</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466725</xdr:colOff>
      <xdr:row>37</xdr:row>
      <xdr:rowOff>19050</xdr:rowOff>
    </xdr:from>
    <xdr:to>
      <xdr:col>37</xdr:col>
      <xdr:colOff>19049</xdr:colOff>
      <xdr:row>46</xdr:row>
      <xdr:rowOff>180975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809625</xdr:colOff>
      <xdr:row>36</xdr:row>
      <xdr:rowOff>190500</xdr:rowOff>
    </xdr:from>
    <xdr:to>
      <xdr:col>8</xdr:col>
      <xdr:colOff>95250</xdr:colOff>
      <xdr:row>46</xdr:row>
      <xdr:rowOff>142875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25</xdr:col>
      <xdr:colOff>0</xdr:colOff>
      <xdr:row>37</xdr:row>
      <xdr:rowOff>38100</xdr:rowOff>
    </xdr:from>
    <xdr:to>
      <xdr:col>31</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0</xdr:colOff>
      <xdr:row>37</xdr:row>
      <xdr:rowOff>66675</xdr:rowOff>
    </xdr:from>
    <xdr:to>
      <xdr:col>39</xdr:col>
      <xdr:colOff>0</xdr:colOff>
      <xdr:row>47</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59</xdr:col>
      <xdr:colOff>0</xdr:colOff>
      <xdr:row>38</xdr:row>
      <xdr:rowOff>38099</xdr:rowOff>
    </xdr:from>
    <xdr:to>
      <xdr:col>67</xdr:col>
      <xdr:colOff>532341</xdr:colOff>
      <xdr:row>48</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39</xdr:col>
      <xdr:colOff>0</xdr:colOff>
      <xdr:row>37</xdr:row>
      <xdr:rowOff>38100</xdr:rowOff>
    </xdr:from>
    <xdr:to>
      <xdr:col>48</xdr:col>
      <xdr:colOff>9525</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67</xdr:col>
      <xdr:colOff>666750</xdr:colOff>
      <xdr:row>37</xdr:row>
      <xdr:rowOff>0</xdr:rowOff>
    </xdr:from>
    <xdr:to>
      <xdr:col>70</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52917</xdr:colOff>
      <xdr:row>37</xdr:row>
      <xdr:rowOff>66675</xdr:rowOff>
    </xdr:from>
    <xdr:to>
      <xdr:col>58</xdr:col>
      <xdr:colOff>51858</xdr:colOff>
      <xdr:row>47</xdr:row>
      <xdr:rowOff>28575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31751</xdr:colOff>
      <xdr:row>37</xdr:row>
      <xdr:rowOff>42333</xdr:rowOff>
    </xdr:from>
    <xdr:to>
      <xdr:col>22</xdr:col>
      <xdr:colOff>31750</xdr:colOff>
      <xdr:row>47</xdr:row>
      <xdr:rowOff>4233</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422276</xdr:colOff>
      <xdr:row>37</xdr:row>
      <xdr:rowOff>4233</xdr:rowOff>
    </xdr:from>
    <xdr:to>
      <xdr:col>21</xdr:col>
      <xdr:colOff>688975</xdr:colOff>
      <xdr:row>46</xdr:row>
      <xdr:rowOff>166158</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781049</xdr:colOff>
      <xdr:row>37</xdr:row>
      <xdr:rowOff>38100</xdr:rowOff>
    </xdr:from>
    <xdr:to>
      <xdr:col>15</xdr:col>
      <xdr:colOff>761998</xdr:colOff>
      <xdr:row>47</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xdr:colOff>
      <xdr:row>37</xdr:row>
      <xdr:rowOff>38100</xdr:rowOff>
    </xdr:from>
    <xdr:to>
      <xdr:col>20</xdr:col>
      <xdr:colOff>1</xdr:colOff>
      <xdr:row>47</xdr:row>
      <xdr:rowOff>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0</xdr:colOff>
      <xdr:row>37</xdr:row>
      <xdr:rowOff>38100</xdr:rowOff>
    </xdr:from>
    <xdr:to>
      <xdr:col>32</xdr:col>
      <xdr:colOff>0</xdr:colOff>
      <xdr:row>47</xdr:row>
      <xdr:rowOff>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37</xdr:row>
      <xdr:rowOff>0</xdr:rowOff>
    </xdr:from>
    <xdr:to>
      <xdr:col>10</xdr:col>
      <xdr:colOff>0</xdr:colOff>
      <xdr:row>46</xdr:row>
      <xdr:rowOff>161925</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257174</xdr:colOff>
      <xdr:row>37</xdr:row>
      <xdr:rowOff>38100</xdr:rowOff>
    </xdr:from>
    <xdr:to>
      <xdr:col>4</xdr:col>
      <xdr:colOff>0</xdr:colOff>
      <xdr:row>47</xdr:row>
      <xdr:rowOff>0</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552449</xdr:colOff>
      <xdr:row>37</xdr:row>
      <xdr:rowOff>38100</xdr:rowOff>
    </xdr:from>
    <xdr:to>
      <xdr:col>24</xdr:col>
      <xdr:colOff>0</xdr:colOff>
      <xdr:row>47</xdr:row>
      <xdr:rowOff>0</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57149</xdr:colOff>
      <xdr:row>36</xdr:row>
      <xdr:rowOff>171450</xdr:rowOff>
    </xdr:from>
    <xdr:to>
      <xdr:col>12</xdr:col>
      <xdr:colOff>0</xdr:colOff>
      <xdr:row>46</xdr:row>
      <xdr:rowOff>133350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34</xdr:col>
      <xdr:colOff>0</xdr:colOff>
      <xdr:row>38</xdr:row>
      <xdr:rowOff>38100</xdr:rowOff>
    </xdr:from>
    <xdr:to>
      <xdr:col>39</xdr:col>
      <xdr:colOff>0</xdr:colOff>
      <xdr:row>48</xdr:row>
      <xdr:rowOff>0</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40</xdr:col>
      <xdr:colOff>0</xdr:colOff>
      <xdr:row>37</xdr:row>
      <xdr:rowOff>76200</xdr:rowOff>
    </xdr:from>
    <xdr:to>
      <xdr:col>45</xdr:col>
      <xdr:colOff>0</xdr:colOff>
      <xdr:row>47</xdr:row>
      <xdr:rowOff>38100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17</xdr:col>
      <xdr:colOff>0</xdr:colOff>
      <xdr:row>37</xdr:row>
      <xdr:rowOff>38100</xdr:rowOff>
    </xdr:from>
    <xdr:to>
      <xdr:col>20</xdr:col>
      <xdr:colOff>104775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158750</xdr:colOff>
      <xdr:row>37</xdr:row>
      <xdr:rowOff>0</xdr:rowOff>
    </xdr:from>
    <xdr:to>
      <xdr:col>5</xdr:col>
      <xdr:colOff>0</xdr:colOff>
      <xdr:row>46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37</xdr:row>
      <xdr:rowOff>38100</xdr:rowOff>
    </xdr:from>
    <xdr:to>
      <xdr:col>12</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781049</xdr:colOff>
      <xdr:row>37</xdr:row>
      <xdr:rowOff>47625</xdr:rowOff>
    </xdr:from>
    <xdr:to>
      <xdr:col>18</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95250</xdr:colOff>
      <xdr:row>36</xdr:row>
      <xdr:rowOff>190500</xdr:rowOff>
    </xdr:from>
    <xdr:to>
      <xdr:col>15</xdr:col>
      <xdr:colOff>0</xdr:colOff>
      <xdr:row>46</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0</xdr:colOff>
      <xdr:row>37</xdr:row>
      <xdr:rowOff>19050</xdr:rowOff>
    </xdr:from>
    <xdr:to>
      <xdr:col>34</xdr:col>
      <xdr:colOff>142875</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590550</xdr:colOff>
      <xdr:row>37</xdr:row>
      <xdr:rowOff>28575</xdr:rowOff>
    </xdr:from>
    <xdr:to>
      <xdr:col>28</xdr:col>
      <xdr:colOff>114300</xdr:colOff>
      <xdr:row>46</xdr:row>
      <xdr:rowOff>190500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37</xdr:row>
      <xdr:rowOff>38100</xdr:rowOff>
    </xdr:from>
    <xdr:to>
      <xdr:col>24</xdr:col>
      <xdr:colOff>0</xdr:colOff>
      <xdr:row>47</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600075</xdr:colOff>
      <xdr:row>37</xdr:row>
      <xdr:rowOff>0</xdr:rowOff>
    </xdr:from>
    <xdr:to>
      <xdr:col>30</xdr:col>
      <xdr:colOff>0</xdr:colOff>
      <xdr:row>46</xdr:row>
      <xdr:rowOff>161925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600075</xdr:colOff>
      <xdr:row>37</xdr:row>
      <xdr:rowOff>38100</xdr:rowOff>
    </xdr:from>
    <xdr:to>
      <xdr:col>36</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21</xdr:col>
      <xdr:colOff>0</xdr:colOff>
      <xdr:row>37</xdr:row>
      <xdr:rowOff>28575</xdr:rowOff>
    </xdr:from>
    <xdr:to>
      <xdr:col>23</xdr:col>
      <xdr:colOff>114299</xdr:colOff>
      <xdr:row>46</xdr:row>
      <xdr:rowOff>190500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37</xdr:row>
      <xdr:rowOff>0</xdr:rowOff>
    </xdr:from>
    <xdr:to>
      <xdr:col>21</xdr:col>
      <xdr:colOff>1</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37</xdr:row>
      <xdr:rowOff>9525</xdr:rowOff>
    </xdr:from>
    <xdr:to>
      <xdr:col>18</xdr:col>
      <xdr:colOff>0</xdr:colOff>
      <xdr:row>46</xdr:row>
      <xdr:rowOff>171450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20.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0"/>
  <sheetViews>
    <sheetView zoomScale="90" zoomScaleNormal="90" workbookViewId="0"/>
  </sheetViews>
  <sheetFormatPr baseColWidth="10" defaultRowHeight="15" customHeight="1" x14ac:dyDescent="0.2"/>
  <cols>
    <col min="1" max="1" width="1.42578125" style="84" customWidth="1"/>
    <col min="2" max="2" width="36.42578125" style="86" bestFit="1" customWidth="1"/>
    <col min="3" max="3" width="38.5703125" style="92" customWidth="1"/>
    <col min="4" max="4" width="2.85546875" style="92" customWidth="1"/>
    <col min="5" max="5" width="38.5703125" style="92" customWidth="1"/>
    <col min="6" max="6" width="2.85546875" style="92" customWidth="1"/>
    <col min="7" max="7" width="36.42578125" style="92" customWidth="1"/>
    <col min="8" max="8" width="2.85546875" style="92" customWidth="1"/>
    <col min="9" max="9" width="38.5703125" style="84" customWidth="1"/>
    <col min="10" max="10" width="35.5703125" style="84" customWidth="1"/>
    <col min="11" max="11" width="30.42578125" style="84" customWidth="1"/>
    <col min="12" max="12" width="50" style="84" bestFit="1" customWidth="1"/>
    <col min="13" max="13" width="1.42578125" style="84" customWidth="1"/>
    <col min="14" max="30" width="20.7109375" style="84" customWidth="1"/>
    <col min="31" max="33" width="11.42578125" style="97"/>
    <col min="34" max="16384" width="11.42578125" style="84"/>
  </cols>
  <sheetData>
    <row r="1" spans="1:33" ht="15" customHeight="1" thickBot="1" x14ac:dyDescent="0.25">
      <c r="A1" s="81"/>
      <c r="B1" s="82"/>
      <c r="C1" s="90"/>
      <c r="D1" s="90"/>
      <c r="E1" s="90"/>
      <c r="F1" s="90"/>
      <c r="G1" s="90"/>
      <c r="H1" s="90"/>
      <c r="I1" s="81"/>
      <c r="J1" s="81"/>
      <c r="K1" s="81"/>
      <c r="L1" s="81"/>
      <c r="M1" s="81"/>
      <c r="N1" s="81"/>
      <c r="O1" s="81"/>
      <c r="P1" s="81"/>
      <c r="Q1" s="81"/>
      <c r="R1" s="81"/>
      <c r="S1" s="81"/>
      <c r="T1" s="81"/>
      <c r="U1" s="81"/>
      <c r="V1" s="81"/>
      <c r="W1" s="81"/>
      <c r="X1" s="81"/>
      <c r="Y1" s="81"/>
      <c r="Z1" s="81"/>
      <c r="AA1" s="81"/>
      <c r="AB1" s="81"/>
      <c r="AC1" s="81"/>
      <c r="AD1" s="81"/>
    </row>
    <row r="2" spans="1:33" s="94" customFormat="1" ht="47.25" thickBot="1" x14ac:dyDescent="0.25">
      <c r="A2" s="93"/>
      <c r="B2" s="112" t="s">
        <v>328</v>
      </c>
      <c r="C2" s="113" t="s">
        <v>576</v>
      </c>
      <c r="D2" s="113"/>
      <c r="E2" s="114" t="s">
        <v>327</v>
      </c>
      <c r="F2" s="113"/>
      <c r="G2" s="114" t="s">
        <v>327</v>
      </c>
      <c r="H2" s="113"/>
      <c r="I2" s="114" t="s">
        <v>327</v>
      </c>
      <c r="J2" s="82"/>
      <c r="K2" s="82"/>
      <c r="L2" s="82"/>
      <c r="M2" s="82"/>
      <c r="N2" s="82"/>
      <c r="O2" s="93"/>
      <c r="P2" s="93"/>
      <c r="Q2" s="93"/>
      <c r="R2" s="93"/>
      <c r="S2" s="93"/>
      <c r="T2" s="93"/>
      <c r="U2" s="93"/>
      <c r="V2" s="93"/>
      <c r="W2" s="93"/>
      <c r="X2" s="93"/>
      <c r="Y2" s="93"/>
      <c r="Z2" s="93"/>
      <c r="AA2" s="93"/>
      <c r="AB2" s="93"/>
      <c r="AC2" s="93"/>
      <c r="AD2" s="93"/>
      <c r="AE2" s="98"/>
      <c r="AF2" s="98"/>
      <c r="AG2" s="98"/>
    </row>
    <row r="3" spans="1:33" ht="22.5" customHeight="1" thickBot="1" x14ac:dyDescent="0.25">
      <c r="A3" s="81"/>
      <c r="B3" s="82"/>
      <c r="C3" s="90"/>
      <c r="D3" s="113"/>
      <c r="E3" s="90"/>
      <c r="F3" s="113"/>
      <c r="G3" s="90"/>
      <c r="H3" s="113"/>
      <c r="I3" s="81"/>
      <c r="J3" s="82"/>
      <c r="K3" s="82"/>
      <c r="L3" s="82"/>
      <c r="M3" s="82"/>
      <c r="N3" s="82"/>
      <c r="O3" s="81"/>
      <c r="P3" s="81"/>
      <c r="Q3" s="81"/>
      <c r="R3" s="81"/>
      <c r="S3" s="81"/>
      <c r="T3" s="81"/>
      <c r="U3" s="81"/>
      <c r="V3" s="81"/>
      <c r="W3" s="81"/>
      <c r="X3" s="81"/>
      <c r="Y3" s="81"/>
      <c r="Z3" s="81"/>
      <c r="AA3" s="81"/>
      <c r="AB3" s="81"/>
      <c r="AC3" s="81"/>
      <c r="AD3" s="81"/>
    </row>
    <row r="4" spans="1:33" ht="22.5" customHeight="1" thickBot="1" x14ac:dyDescent="0.25">
      <c r="A4" s="81"/>
      <c r="B4" s="95" t="s">
        <v>452</v>
      </c>
      <c r="C4" s="96"/>
      <c r="D4" s="113"/>
      <c r="E4" s="116" t="s">
        <v>610</v>
      </c>
      <c r="F4" s="113"/>
      <c r="G4" s="116" t="s">
        <v>607</v>
      </c>
      <c r="H4" s="113"/>
      <c r="I4" s="116" t="s">
        <v>608</v>
      </c>
      <c r="J4" s="82"/>
      <c r="K4" s="82"/>
      <c r="L4" s="82"/>
      <c r="M4" s="82"/>
      <c r="N4" s="82"/>
      <c r="O4" s="81"/>
      <c r="P4" s="81"/>
      <c r="Q4" s="81"/>
      <c r="R4" s="81"/>
      <c r="S4" s="81"/>
      <c r="T4" s="81"/>
      <c r="U4" s="81"/>
      <c r="V4" s="81"/>
      <c r="W4" s="81"/>
      <c r="X4" s="81"/>
      <c r="Y4" s="81"/>
      <c r="Z4" s="81"/>
      <c r="AA4" s="81"/>
      <c r="AB4" s="81"/>
      <c r="AC4" s="81"/>
      <c r="AD4" s="81"/>
    </row>
    <row r="5" spans="1:33" ht="22.5" customHeight="1" thickBot="1" x14ac:dyDescent="0.25">
      <c r="A5" s="81"/>
      <c r="B5" s="82"/>
      <c r="C5" s="81"/>
      <c r="D5" s="113"/>
      <c r="E5" s="81"/>
      <c r="F5" s="117"/>
      <c r="G5" s="118"/>
      <c r="H5" s="117"/>
      <c r="I5" s="81"/>
      <c r="J5" s="82"/>
      <c r="K5" s="82"/>
      <c r="L5" s="82"/>
      <c r="M5" s="82"/>
      <c r="N5" s="82"/>
      <c r="O5" s="81"/>
      <c r="P5" s="81"/>
      <c r="Q5" s="81"/>
      <c r="R5" s="81"/>
      <c r="S5" s="81"/>
      <c r="T5" s="81"/>
      <c r="U5" s="81"/>
      <c r="V5" s="81"/>
      <c r="W5" s="81"/>
      <c r="X5" s="81"/>
      <c r="Y5" s="81"/>
      <c r="Z5" s="81"/>
      <c r="AA5" s="81"/>
      <c r="AB5" s="81"/>
      <c r="AC5" s="81"/>
      <c r="AD5" s="81"/>
    </row>
    <row r="6" spans="1:33" ht="22.5" customHeight="1" thickBot="1" x14ac:dyDescent="0.25">
      <c r="A6" s="81"/>
      <c r="B6" s="101" t="s">
        <v>448</v>
      </c>
      <c r="C6" s="101" t="s">
        <v>569</v>
      </c>
      <c r="D6" s="113"/>
      <c r="E6" s="119" t="s">
        <v>569</v>
      </c>
      <c r="F6" s="117"/>
      <c r="G6" s="81"/>
      <c r="H6" s="117"/>
      <c r="I6" s="81"/>
      <c r="J6" s="82"/>
      <c r="K6" s="82"/>
      <c r="L6" s="82"/>
      <c r="M6" s="82"/>
      <c r="N6" s="82"/>
      <c r="O6" s="81"/>
      <c r="P6" s="81"/>
      <c r="Q6" s="81"/>
      <c r="R6" s="81"/>
      <c r="S6" s="81"/>
      <c r="T6" s="81"/>
      <c r="U6" s="81"/>
      <c r="V6" s="81"/>
      <c r="W6" s="81"/>
      <c r="X6" s="81"/>
      <c r="Y6" s="81"/>
      <c r="Z6" s="81"/>
      <c r="AA6" s="81"/>
      <c r="AB6" s="81"/>
      <c r="AC6" s="81"/>
      <c r="AD6" s="81"/>
    </row>
    <row r="7" spans="1:33" ht="22.5" customHeight="1" thickBot="1" x14ac:dyDescent="0.25">
      <c r="A7" s="81"/>
      <c r="B7" s="101"/>
      <c r="C7" s="101" t="s">
        <v>570</v>
      </c>
      <c r="D7" s="113"/>
      <c r="E7" s="81"/>
      <c r="F7" s="117"/>
      <c r="G7" s="81"/>
      <c r="H7" s="117"/>
      <c r="I7" s="119" t="s">
        <v>571</v>
      </c>
      <c r="J7" s="82"/>
      <c r="K7" s="82"/>
      <c r="L7" s="82"/>
      <c r="M7" s="82"/>
      <c r="N7" s="82"/>
      <c r="O7" s="81"/>
      <c r="P7" s="81"/>
      <c r="Q7" s="81"/>
      <c r="R7" s="81"/>
      <c r="S7" s="81"/>
      <c r="T7" s="81"/>
      <c r="U7" s="81"/>
      <c r="V7" s="81"/>
      <c r="W7" s="81"/>
      <c r="X7" s="81"/>
      <c r="Y7" s="81"/>
      <c r="Z7" s="81"/>
      <c r="AA7" s="81"/>
      <c r="AB7" s="81"/>
      <c r="AC7" s="81"/>
      <c r="AD7" s="81"/>
    </row>
    <row r="8" spans="1:33" ht="22.5" customHeight="1" thickBot="1" x14ac:dyDescent="0.25">
      <c r="A8" s="81"/>
      <c r="B8" s="101"/>
      <c r="C8" s="101" t="s">
        <v>612</v>
      </c>
      <c r="D8" s="113"/>
      <c r="E8" s="119" t="s">
        <v>612</v>
      </c>
      <c r="F8" s="117"/>
      <c r="G8" s="81"/>
      <c r="H8" s="117"/>
      <c r="I8" s="81"/>
      <c r="J8" s="82"/>
      <c r="K8" s="82"/>
      <c r="L8" s="82"/>
      <c r="M8" s="82"/>
      <c r="N8" s="82"/>
      <c r="O8" s="81"/>
      <c r="P8" s="81"/>
      <c r="Q8" s="81"/>
      <c r="R8" s="81"/>
      <c r="S8" s="81"/>
      <c r="T8" s="81"/>
      <c r="U8" s="81"/>
      <c r="V8" s="81"/>
      <c r="W8" s="81"/>
      <c r="X8" s="81"/>
      <c r="Y8" s="81"/>
      <c r="Z8" s="81"/>
      <c r="AA8" s="81"/>
      <c r="AB8" s="81"/>
      <c r="AC8" s="81"/>
      <c r="AD8" s="81"/>
    </row>
    <row r="9" spans="1:33" ht="22.5" customHeight="1" thickBot="1" x14ac:dyDescent="0.25">
      <c r="A9" s="81"/>
      <c r="B9" s="101"/>
      <c r="C9" s="122" t="s">
        <v>1089</v>
      </c>
      <c r="D9" s="113"/>
      <c r="E9" s="81"/>
      <c r="F9" s="117"/>
      <c r="G9" s="119" t="s">
        <v>572</v>
      </c>
      <c r="H9" s="117"/>
      <c r="I9" s="119" t="s">
        <v>573</v>
      </c>
      <c r="J9" s="82"/>
      <c r="K9" s="82"/>
      <c r="L9" s="82"/>
      <c r="M9" s="82"/>
      <c r="N9" s="82"/>
      <c r="O9" s="81"/>
      <c r="P9" s="81"/>
      <c r="Q9" s="81"/>
      <c r="R9" s="81"/>
      <c r="S9" s="81"/>
      <c r="T9" s="81"/>
      <c r="U9" s="81"/>
      <c r="V9" s="81"/>
      <c r="W9" s="81"/>
      <c r="X9" s="81"/>
      <c r="Y9" s="81"/>
      <c r="Z9" s="81"/>
      <c r="AA9" s="81"/>
      <c r="AB9" s="81"/>
      <c r="AC9" s="81"/>
      <c r="AD9" s="81"/>
    </row>
    <row r="10" spans="1:33" ht="22.5" customHeight="1" thickBot="1" x14ac:dyDescent="0.25">
      <c r="A10" s="81"/>
      <c r="B10" s="101"/>
      <c r="C10" s="101" t="s">
        <v>252</v>
      </c>
      <c r="D10" s="113"/>
      <c r="E10" s="81"/>
      <c r="F10" s="117"/>
      <c r="G10" s="119" t="s">
        <v>574</v>
      </c>
      <c r="H10" s="117"/>
      <c r="I10" s="119" t="s">
        <v>575</v>
      </c>
      <c r="J10" s="82"/>
      <c r="K10" s="82"/>
      <c r="L10" s="82"/>
      <c r="M10" s="82"/>
      <c r="N10" s="82"/>
      <c r="O10" s="81"/>
      <c r="P10" s="81"/>
      <c r="Q10" s="81"/>
      <c r="R10" s="81"/>
      <c r="S10" s="81"/>
      <c r="T10" s="81"/>
      <c r="U10" s="81"/>
      <c r="V10" s="81"/>
      <c r="W10" s="81"/>
      <c r="X10" s="81"/>
      <c r="Y10" s="81"/>
      <c r="Z10" s="81"/>
      <c r="AA10" s="81"/>
      <c r="AB10" s="81"/>
      <c r="AC10" s="81"/>
      <c r="AD10" s="81"/>
    </row>
    <row r="11" spans="1:33" ht="22.5" customHeight="1" thickBot="1" x14ac:dyDescent="0.25">
      <c r="A11" s="81"/>
      <c r="B11" s="85"/>
      <c r="C11" s="81"/>
      <c r="D11" s="113"/>
      <c r="E11" s="81"/>
      <c r="F11" s="117"/>
      <c r="G11" s="120"/>
      <c r="H11" s="117"/>
      <c r="I11" s="81"/>
      <c r="J11" s="82"/>
      <c r="K11" s="82"/>
      <c r="L11" s="82"/>
      <c r="M11" s="82"/>
      <c r="N11" s="82"/>
      <c r="O11" s="81"/>
      <c r="P11" s="81"/>
      <c r="Q11" s="81"/>
      <c r="R11" s="81"/>
      <c r="S11" s="81"/>
      <c r="T11" s="81"/>
      <c r="U11" s="81"/>
      <c r="V11" s="81"/>
      <c r="W11" s="81"/>
      <c r="X11" s="81"/>
      <c r="Y11" s="81"/>
      <c r="Z11" s="81"/>
      <c r="AA11" s="81"/>
      <c r="AB11" s="81"/>
      <c r="AC11" s="81"/>
      <c r="AD11" s="81"/>
    </row>
    <row r="12" spans="1:33" ht="22.5" customHeight="1" thickBot="1" x14ac:dyDescent="0.25">
      <c r="A12" s="81"/>
      <c r="B12" s="100" t="s">
        <v>449</v>
      </c>
      <c r="C12" s="100" t="s">
        <v>613</v>
      </c>
      <c r="D12" s="113"/>
      <c r="E12" s="81"/>
      <c r="F12" s="117"/>
      <c r="G12" s="121" t="s">
        <v>577</v>
      </c>
      <c r="H12" s="117"/>
      <c r="I12" s="121" t="s">
        <v>578</v>
      </c>
      <c r="J12" s="82"/>
      <c r="K12" s="82"/>
      <c r="L12" s="82"/>
      <c r="M12" s="82"/>
      <c r="N12" s="82"/>
      <c r="O12" s="81"/>
      <c r="P12" s="81"/>
      <c r="Q12" s="81"/>
      <c r="R12" s="81"/>
      <c r="S12" s="81"/>
      <c r="T12" s="81"/>
      <c r="U12" s="81"/>
      <c r="V12" s="81"/>
      <c r="W12" s="81"/>
      <c r="X12" s="81"/>
      <c r="Y12" s="81"/>
      <c r="Z12" s="81"/>
      <c r="AA12" s="81"/>
      <c r="AB12" s="81"/>
      <c r="AC12" s="81"/>
      <c r="AD12" s="81"/>
    </row>
    <row r="13" spans="1:33" ht="22.5" customHeight="1" thickBot="1" x14ac:dyDescent="0.25">
      <c r="A13" s="81"/>
      <c r="B13" s="99"/>
      <c r="C13" s="100" t="s">
        <v>254</v>
      </c>
      <c r="D13" s="113"/>
      <c r="E13" s="81"/>
      <c r="F13" s="117"/>
      <c r="G13" s="121" t="s">
        <v>579</v>
      </c>
      <c r="H13" s="117"/>
      <c r="I13" s="121" t="s">
        <v>580</v>
      </c>
      <c r="J13" s="82"/>
      <c r="K13" s="82"/>
      <c r="L13" s="82"/>
      <c r="M13" s="82"/>
      <c r="N13" s="82"/>
      <c r="O13" s="81"/>
      <c r="P13" s="81"/>
      <c r="Q13" s="81"/>
      <c r="R13" s="81"/>
      <c r="S13" s="81"/>
      <c r="T13" s="81"/>
      <c r="U13" s="81"/>
      <c r="V13" s="81"/>
      <c r="W13" s="81"/>
      <c r="X13" s="81"/>
      <c r="Y13" s="81"/>
      <c r="Z13" s="81"/>
      <c r="AA13" s="81"/>
      <c r="AB13" s="81"/>
      <c r="AC13" s="81"/>
      <c r="AD13" s="81"/>
    </row>
    <row r="14" spans="1:33" ht="22.5" customHeight="1" thickBot="1" x14ac:dyDescent="0.25">
      <c r="A14" s="81"/>
      <c r="B14" s="99"/>
      <c r="C14" s="100" t="s">
        <v>255</v>
      </c>
      <c r="D14" s="113"/>
      <c r="E14" s="81"/>
      <c r="F14" s="117"/>
      <c r="G14" s="121" t="s">
        <v>581</v>
      </c>
      <c r="H14" s="117"/>
      <c r="I14" s="121" t="s">
        <v>582</v>
      </c>
      <c r="J14" s="82"/>
      <c r="K14" s="82"/>
      <c r="L14" s="82"/>
      <c r="M14" s="82"/>
      <c r="N14" s="82"/>
      <c r="O14" s="81"/>
      <c r="P14" s="81"/>
      <c r="Q14" s="81"/>
      <c r="R14" s="81"/>
      <c r="S14" s="81"/>
      <c r="T14" s="81"/>
      <c r="U14" s="81"/>
      <c r="V14" s="81"/>
      <c r="W14" s="81"/>
      <c r="X14" s="81"/>
      <c r="Y14" s="81"/>
      <c r="Z14" s="81"/>
      <c r="AA14" s="81"/>
      <c r="AB14" s="81"/>
      <c r="AC14" s="81"/>
      <c r="AD14" s="81"/>
    </row>
    <row r="15" spans="1:33" ht="22.5" customHeight="1" thickBot="1" x14ac:dyDescent="0.25">
      <c r="A15" s="81"/>
      <c r="B15" s="99"/>
      <c r="C15" s="100" t="s">
        <v>588</v>
      </c>
      <c r="D15" s="113"/>
      <c r="E15" s="81"/>
      <c r="F15" s="117"/>
      <c r="G15" s="121" t="s">
        <v>583</v>
      </c>
      <c r="H15" s="117"/>
      <c r="I15" s="121" t="s">
        <v>584</v>
      </c>
      <c r="J15" s="81"/>
      <c r="K15" s="81"/>
      <c r="L15" s="81"/>
      <c r="M15" s="81"/>
      <c r="N15" s="81"/>
      <c r="O15" s="81"/>
      <c r="P15" s="81"/>
      <c r="Q15" s="81"/>
      <c r="R15" s="81"/>
      <c r="S15" s="81"/>
      <c r="T15" s="81"/>
      <c r="U15" s="81"/>
      <c r="V15" s="81"/>
      <c r="W15" s="81"/>
      <c r="X15" s="81"/>
      <c r="Y15" s="81"/>
      <c r="Z15" s="81"/>
      <c r="AA15" s="81"/>
      <c r="AB15" s="81"/>
      <c r="AC15" s="81"/>
      <c r="AD15" s="81"/>
    </row>
    <row r="16" spans="1:33" ht="22.5" customHeight="1" thickBot="1" x14ac:dyDescent="0.25">
      <c r="A16" s="81"/>
      <c r="B16" s="99"/>
      <c r="C16" s="100" t="s">
        <v>589</v>
      </c>
      <c r="D16" s="113"/>
      <c r="E16" s="81"/>
      <c r="F16" s="117"/>
      <c r="G16" s="121" t="s">
        <v>585</v>
      </c>
      <c r="H16" s="117"/>
      <c r="I16" s="121" t="s">
        <v>586</v>
      </c>
      <c r="J16" s="81"/>
      <c r="K16" s="81"/>
      <c r="L16" s="81"/>
      <c r="M16" s="81"/>
      <c r="N16" s="81"/>
      <c r="O16" s="81"/>
      <c r="P16" s="81"/>
      <c r="Q16" s="81"/>
      <c r="R16" s="81"/>
      <c r="S16" s="81"/>
      <c r="T16" s="81"/>
      <c r="U16" s="81"/>
      <c r="V16" s="81"/>
      <c r="W16" s="81"/>
      <c r="X16" s="81"/>
      <c r="Y16" s="81"/>
      <c r="Z16" s="81"/>
      <c r="AA16" s="81"/>
      <c r="AB16" s="81"/>
      <c r="AC16" s="81"/>
      <c r="AD16" s="81"/>
    </row>
    <row r="17" spans="1:30" ht="22.5" customHeight="1" thickBot="1" x14ac:dyDescent="0.25">
      <c r="A17" s="81"/>
      <c r="B17" s="99"/>
      <c r="C17" s="100" t="s">
        <v>590</v>
      </c>
      <c r="D17" s="113"/>
      <c r="E17" s="81"/>
      <c r="F17" s="117"/>
      <c r="G17" s="121" t="s">
        <v>587</v>
      </c>
      <c r="H17" s="117"/>
      <c r="I17" s="81"/>
      <c r="J17" s="81"/>
      <c r="K17" s="81"/>
      <c r="L17" s="81"/>
      <c r="M17" s="81"/>
      <c r="N17" s="81"/>
      <c r="O17" s="81"/>
      <c r="P17" s="81"/>
      <c r="Q17" s="81"/>
      <c r="R17" s="81"/>
      <c r="S17" s="81"/>
      <c r="T17" s="81"/>
      <c r="U17" s="81"/>
      <c r="V17" s="81"/>
      <c r="W17" s="81"/>
      <c r="X17" s="81"/>
      <c r="Y17" s="81"/>
      <c r="Z17" s="81"/>
      <c r="AA17" s="81"/>
      <c r="AB17" s="81"/>
      <c r="AC17" s="81"/>
      <c r="AD17" s="81"/>
    </row>
    <row r="18" spans="1:30" ht="22.5" customHeight="1" thickBot="1" x14ac:dyDescent="0.25">
      <c r="A18" s="81"/>
      <c r="B18" s="99"/>
      <c r="C18" s="100" t="s">
        <v>300</v>
      </c>
      <c r="D18" s="113"/>
      <c r="E18" s="121" t="s">
        <v>300</v>
      </c>
      <c r="F18" s="117"/>
      <c r="G18" s="81"/>
      <c r="H18" s="117"/>
      <c r="I18" s="81"/>
      <c r="J18" s="81"/>
      <c r="K18" s="81"/>
      <c r="L18" s="81"/>
      <c r="M18" s="81"/>
      <c r="N18" s="81"/>
      <c r="O18" s="81"/>
      <c r="P18" s="81"/>
      <c r="Q18" s="81"/>
      <c r="R18" s="81"/>
      <c r="S18" s="81"/>
      <c r="T18" s="81"/>
      <c r="U18" s="81"/>
      <c r="V18" s="81"/>
      <c r="W18" s="81"/>
      <c r="X18" s="81"/>
      <c r="Y18" s="81"/>
      <c r="Z18" s="81"/>
      <c r="AA18" s="81"/>
      <c r="AB18" s="81"/>
      <c r="AC18" s="81"/>
      <c r="AD18" s="81"/>
    </row>
    <row r="19" spans="1:30" ht="15" customHeight="1" x14ac:dyDescent="0.2">
      <c r="A19" s="83"/>
      <c r="B19" s="81"/>
      <c r="C19" s="81"/>
      <c r="D19" s="113"/>
      <c r="E19" s="81"/>
      <c r="F19" s="113"/>
      <c r="G19" s="81"/>
      <c r="H19" s="113"/>
      <c r="I19" s="83"/>
      <c r="J19" s="82"/>
      <c r="K19" s="82"/>
      <c r="L19" s="82"/>
      <c r="M19" s="83"/>
      <c r="N19" s="83"/>
      <c r="O19" s="83"/>
      <c r="P19" s="83"/>
      <c r="Q19" s="83"/>
      <c r="R19" s="83"/>
      <c r="S19" s="83"/>
      <c r="T19" s="83"/>
      <c r="U19" s="83"/>
      <c r="V19" s="83"/>
      <c r="W19" s="83"/>
      <c r="X19" s="83"/>
      <c r="Y19" s="83"/>
      <c r="Z19" s="83"/>
      <c r="AA19" s="83"/>
      <c r="AB19" s="83"/>
      <c r="AC19" s="83"/>
      <c r="AD19" s="83"/>
    </row>
    <row r="20" spans="1:30" ht="15" customHeight="1" x14ac:dyDescent="0.2">
      <c r="A20" s="85"/>
      <c r="B20" s="85"/>
      <c r="C20" s="91"/>
      <c r="D20" s="91"/>
      <c r="E20" s="91"/>
      <c r="F20" s="91"/>
      <c r="G20" s="91"/>
      <c r="H20" s="91"/>
      <c r="I20" s="85"/>
      <c r="J20" s="85"/>
      <c r="K20" s="85"/>
      <c r="L20" s="85"/>
      <c r="M20" s="85"/>
      <c r="N20" s="85"/>
      <c r="O20" s="85"/>
      <c r="P20" s="85"/>
      <c r="Q20" s="85"/>
      <c r="R20" s="85"/>
      <c r="S20" s="85"/>
      <c r="T20" s="85"/>
      <c r="U20" s="85"/>
      <c r="V20" s="85"/>
      <c r="W20" s="85"/>
      <c r="X20" s="85"/>
      <c r="Y20" s="85"/>
      <c r="Z20" s="85"/>
      <c r="AA20" s="85"/>
      <c r="AB20" s="85"/>
      <c r="AC20" s="85"/>
      <c r="AD20" s="85"/>
    </row>
  </sheetData>
  <sheetProtection selectLockedCells="1"/>
  <hyperlinks>
    <hyperlink ref="I7" location="STEM_Geom!A1" display="STEM_Geom"/>
    <hyperlink ref="E8" location="ARROW!A1" display="ARROW"/>
    <hyperlink ref="G9" location="FROND_Prod!A1" display="FROND_Prod"/>
    <hyperlink ref="G10" location="PINNAE_Prod!A1" display="PINNAE_PROD"/>
    <hyperlink ref="I10" location="PINNAE_Geom!A1" display="PINNAE_Geom"/>
    <hyperlink ref="I12" location="STALK_Geom!A1" display="STALK_Geom"/>
    <hyperlink ref="G13" location="BRACT_Prod!A1" display="BRACT_Prod"/>
    <hyperlink ref="I13" location="BRACT_Geom!A1" display="BRACT_Geom"/>
    <hyperlink ref="G14" location="SPIKELET_Prod!A1" display="SPIKELET_Prod"/>
    <hyperlink ref="I14" location="SPIKELET_Geom!A1" display="SPIKELET_Geom"/>
    <hyperlink ref="G15" location="MALE_FLOWER_Prod!A1" display="FEMALE_FLOWER_Prod"/>
    <hyperlink ref="E6" location="PLANT!A1" display="PLANT"/>
    <hyperlink ref="G12" location="INFLO_Prod!A1" display="INFLO_Prod"/>
    <hyperlink ref="I9" location="FROND_NERVURE_Geom!A1" display="FROND_NERVURE_Geom"/>
    <hyperlink ref="I15" location="FEMALE_FLOWER_Geom!A1" display="FEMALE_FLOWER_Geom"/>
    <hyperlink ref="G16" location="MALE_FLOWER_Prod!A1" display="MALE_FLOWER_Prod"/>
    <hyperlink ref="I16" location="MALE_FLOWER_Geom!A1" display="MALE_FLOWER_Geom"/>
    <hyperlink ref="G17" location="MIXED_FLOWER_Prod!A1" display="MIXED_FLOWER_Prod"/>
    <hyperlink ref="E18" location="FRUIT!A1" display="FRUIT"/>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D57"/>
  <sheetViews>
    <sheetView topLeftCell="F1" zoomScale="90" zoomScaleNormal="90" workbookViewId="0">
      <selection activeCell="X14" sqref="X14"/>
    </sheetView>
  </sheetViews>
  <sheetFormatPr baseColWidth="10" defaultRowHeight="15.75" x14ac:dyDescent="0.2"/>
  <cols>
    <col min="1" max="1" width="13.28515625" style="127" bestFit="1" customWidth="1"/>
    <col min="2" max="2" width="1.7109375" style="127" customWidth="1"/>
    <col min="3" max="4" width="11.7109375" style="127" customWidth="1"/>
    <col min="5" max="5" width="12.28515625" style="127" bestFit="1" customWidth="1"/>
    <col min="6" max="8" width="11.7109375" style="127" customWidth="1"/>
    <col min="9" max="9" width="14" style="127" bestFit="1" customWidth="1"/>
    <col min="10" max="10" width="1.7109375" style="127" customWidth="1"/>
    <col min="11" max="12" width="11.7109375" style="127" customWidth="1"/>
    <col min="13" max="13" width="12.28515625" style="127" bestFit="1" customWidth="1"/>
    <col min="14" max="21" width="11.7109375" style="127" customWidth="1"/>
    <col min="22" max="22" width="1.7109375" style="127" customWidth="1"/>
    <col min="23" max="24" width="11.7109375" style="127" customWidth="1"/>
    <col min="25" max="25" width="12.28515625" style="127" bestFit="1" customWidth="1"/>
    <col min="26" max="33" width="11.7109375" style="127" customWidth="1"/>
    <col min="34" max="34" width="1.7109375" style="127" customWidth="1"/>
    <col min="35" max="35" width="11.7109375" style="127" customWidth="1"/>
    <col min="36" max="36" width="14.85546875" style="127" bestFit="1" customWidth="1"/>
    <col min="37" max="39" width="11.7109375" style="127" customWidth="1"/>
    <col min="40" max="40" width="1.7109375" style="127" customWidth="1"/>
    <col min="41" max="41" width="19.28515625" style="127" customWidth="1"/>
    <col min="42" max="42" width="12.42578125" style="127" customWidth="1"/>
    <col min="43" max="43" width="12.7109375" style="127" bestFit="1" customWidth="1"/>
    <col min="44" max="44" width="12.7109375" style="127" customWidth="1"/>
    <col min="45" max="45" width="1.7109375" style="127" customWidth="1"/>
    <col min="46" max="56" width="11.42578125" style="150"/>
    <col min="57" max="16384" width="11.42578125" style="127"/>
  </cols>
  <sheetData>
    <row r="1" spans="1:5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322"/>
      <c r="AS1" s="125"/>
    </row>
    <row r="2" spans="1:56" ht="21" x14ac:dyDescent="0.2">
      <c r="A2" s="13" t="s">
        <v>444</v>
      </c>
      <c r="B2" s="125"/>
      <c r="C2" s="239" t="s">
        <v>772</v>
      </c>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50"/>
      <c r="AO2" s="244"/>
      <c r="AP2" s="244"/>
      <c r="AQ2" s="244"/>
      <c r="AR2" s="244"/>
      <c r="AS2" s="125"/>
    </row>
    <row r="3" spans="1:5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row>
    <row r="4" spans="1:56" ht="16.5" thickBot="1" x14ac:dyDescent="0.25">
      <c r="A4" s="35" t="s">
        <v>446</v>
      </c>
      <c r="B4" s="125"/>
      <c r="C4" s="372" t="s">
        <v>252</v>
      </c>
      <c r="D4" s="373"/>
      <c r="E4" s="373"/>
      <c r="F4" s="373"/>
      <c r="G4" s="373"/>
      <c r="H4" s="373"/>
      <c r="I4" s="374"/>
      <c r="J4" s="125"/>
      <c r="K4" s="375" t="s">
        <v>252</v>
      </c>
      <c r="L4" s="373"/>
      <c r="M4" s="373"/>
      <c r="N4" s="373"/>
      <c r="O4" s="373"/>
      <c r="P4" s="373"/>
      <c r="Q4" s="373"/>
      <c r="R4" s="373"/>
      <c r="S4" s="373"/>
      <c r="T4" s="373"/>
      <c r="U4" s="374"/>
      <c r="V4" s="125"/>
      <c r="W4" s="375" t="s">
        <v>252</v>
      </c>
      <c r="X4" s="373"/>
      <c r="Y4" s="373"/>
      <c r="Z4" s="373"/>
      <c r="AA4" s="373"/>
      <c r="AB4" s="373"/>
      <c r="AC4" s="373"/>
      <c r="AD4" s="373"/>
      <c r="AE4" s="373"/>
      <c r="AF4" s="373"/>
      <c r="AG4" s="374"/>
      <c r="AH4" s="125"/>
      <c r="AI4" s="392" t="s">
        <v>252</v>
      </c>
      <c r="AJ4" s="388"/>
      <c r="AK4" s="388"/>
      <c r="AL4" s="388"/>
      <c r="AM4" s="393"/>
      <c r="AN4" s="125"/>
      <c r="AO4" s="372" t="s">
        <v>252</v>
      </c>
      <c r="AP4" s="373"/>
      <c r="AQ4" s="373"/>
      <c r="AR4" s="374"/>
      <c r="AS4" s="125"/>
    </row>
    <row r="5" spans="1:56" ht="16.5" thickBot="1" x14ac:dyDescent="0.25">
      <c r="A5" s="135" t="s">
        <v>445</v>
      </c>
      <c r="B5" s="125"/>
      <c r="C5" s="372" t="s">
        <v>513</v>
      </c>
      <c r="D5" s="373"/>
      <c r="E5" s="373"/>
      <c r="F5" s="373"/>
      <c r="G5" s="373"/>
      <c r="H5" s="373"/>
      <c r="I5" s="374"/>
      <c r="J5" s="125"/>
      <c r="K5" s="375" t="s">
        <v>551</v>
      </c>
      <c r="L5" s="376"/>
      <c r="M5" s="376"/>
      <c r="N5" s="376"/>
      <c r="O5" s="376"/>
      <c r="P5" s="376"/>
      <c r="Q5" s="376"/>
      <c r="R5" s="376"/>
      <c r="S5" s="376"/>
      <c r="T5" s="376"/>
      <c r="U5" s="377"/>
      <c r="V5" s="125"/>
      <c r="W5" s="375" t="s">
        <v>511</v>
      </c>
      <c r="X5" s="376"/>
      <c r="Y5" s="376"/>
      <c r="Z5" s="376"/>
      <c r="AA5" s="376"/>
      <c r="AB5" s="376"/>
      <c r="AC5" s="376"/>
      <c r="AD5" s="376"/>
      <c r="AE5" s="376"/>
      <c r="AF5" s="376"/>
      <c r="AG5" s="377"/>
      <c r="AH5" s="125"/>
      <c r="AI5" s="398" t="s">
        <v>622</v>
      </c>
      <c r="AJ5" s="388"/>
      <c r="AK5" s="388"/>
      <c r="AL5" s="388"/>
      <c r="AM5" s="393"/>
      <c r="AN5" s="125"/>
      <c r="AO5" s="375" t="s">
        <v>700</v>
      </c>
      <c r="AP5" s="373"/>
      <c r="AQ5" s="373"/>
      <c r="AR5" s="374"/>
      <c r="AS5" s="125"/>
    </row>
    <row r="6" spans="1:56" ht="16.5" thickBot="1" x14ac:dyDescent="0.25">
      <c r="A6" s="125"/>
      <c r="B6" s="125"/>
      <c r="C6" s="125"/>
      <c r="D6" s="246" t="s">
        <v>441</v>
      </c>
      <c r="E6" s="125"/>
      <c r="F6" s="375" t="s">
        <v>455</v>
      </c>
      <c r="G6" s="377"/>
      <c r="H6" s="125"/>
      <c r="I6" s="243" t="s">
        <v>775</v>
      </c>
      <c r="J6" s="125"/>
      <c r="K6" s="125"/>
      <c r="L6" s="246" t="s">
        <v>441</v>
      </c>
      <c r="M6" s="125"/>
      <c r="N6" s="375" t="s">
        <v>455</v>
      </c>
      <c r="O6" s="377"/>
      <c r="P6" s="125"/>
      <c r="Q6" s="375" t="s">
        <v>648</v>
      </c>
      <c r="R6" s="376"/>
      <c r="S6" s="376"/>
      <c r="T6" s="376"/>
      <c r="U6" s="377"/>
      <c r="V6" s="125"/>
      <c r="W6" s="125"/>
      <c r="X6" s="246" t="s">
        <v>441</v>
      </c>
      <c r="Y6" s="125"/>
      <c r="Z6" s="375" t="s">
        <v>455</v>
      </c>
      <c r="AA6" s="377"/>
      <c r="AB6" s="125"/>
      <c r="AC6" s="375" t="s">
        <v>648</v>
      </c>
      <c r="AD6" s="376"/>
      <c r="AE6" s="376"/>
      <c r="AF6" s="376"/>
      <c r="AG6" s="377"/>
      <c r="AH6" s="125"/>
      <c r="AI6" s="125"/>
      <c r="AJ6" s="392" t="s">
        <v>436</v>
      </c>
      <c r="AK6" s="393"/>
      <c r="AL6" s="125" t="s">
        <v>774</v>
      </c>
      <c r="AM6" s="248" t="s">
        <v>633</v>
      </c>
      <c r="AN6" s="125"/>
      <c r="AO6" s="375" t="s">
        <v>651</v>
      </c>
      <c r="AP6" s="376"/>
      <c r="AQ6" s="376"/>
      <c r="AR6" s="377"/>
      <c r="AS6" s="125"/>
    </row>
    <row r="7" spans="1:56" ht="16.5" thickBot="1" x14ac:dyDescent="0.25">
      <c r="A7" s="125"/>
      <c r="B7" s="125"/>
      <c r="C7" s="381" t="s">
        <v>846</v>
      </c>
      <c r="D7" s="382"/>
      <c r="E7" s="382"/>
      <c r="F7" s="382"/>
      <c r="G7" s="382"/>
      <c r="H7" s="382"/>
      <c r="I7" s="407"/>
      <c r="J7" s="125"/>
      <c r="K7" s="395" t="s">
        <v>852</v>
      </c>
      <c r="L7" s="396"/>
      <c r="M7" s="396"/>
      <c r="N7" s="396"/>
      <c r="O7" s="396"/>
      <c r="P7" s="408"/>
      <c r="Q7" s="245" t="s">
        <v>552</v>
      </c>
      <c r="R7" s="125"/>
      <c r="S7" s="247" t="s">
        <v>553</v>
      </c>
      <c r="T7" s="125"/>
      <c r="U7" s="245" t="s">
        <v>554</v>
      </c>
      <c r="V7" s="125"/>
      <c r="W7" s="395" t="s">
        <v>853</v>
      </c>
      <c r="X7" s="396"/>
      <c r="Y7" s="396"/>
      <c r="Z7" s="396"/>
      <c r="AA7" s="396"/>
      <c r="AB7" s="408"/>
      <c r="AC7" s="245" t="s">
        <v>552</v>
      </c>
      <c r="AD7" s="125"/>
      <c r="AE7" s="245" t="s">
        <v>553</v>
      </c>
      <c r="AF7" s="125"/>
      <c r="AG7" s="245" t="s">
        <v>554</v>
      </c>
      <c r="AH7" s="125"/>
      <c r="AI7" s="395" t="s">
        <v>854</v>
      </c>
      <c r="AJ7" s="396"/>
      <c r="AK7" s="396"/>
      <c r="AL7" s="396"/>
      <c r="AM7" s="396"/>
      <c r="AN7" s="125"/>
      <c r="AO7" s="381" t="s">
        <v>871</v>
      </c>
      <c r="AP7" s="382"/>
      <c r="AQ7" s="382"/>
      <c r="AR7" s="382"/>
      <c r="AS7" s="125"/>
    </row>
    <row r="8" spans="1:56" ht="16.5" thickBot="1" x14ac:dyDescent="0.25">
      <c r="A8" s="145" t="s">
        <v>645</v>
      </c>
      <c r="B8" s="125"/>
      <c r="C8" s="145" t="s">
        <v>636</v>
      </c>
      <c r="D8" s="145" t="s">
        <v>441</v>
      </c>
      <c r="E8" s="145" t="s">
        <v>636</v>
      </c>
      <c r="F8" s="145" t="s">
        <v>442</v>
      </c>
      <c r="G8" s="145" t="s">
        <v>427</v>
      </c>
      <c r="H8" s="153" t="s">
        <v>638</v>
      </c>
      <c r="I8" s="153" t="s">
        <v>637</v>
      </c>
      <c r="J8" s="125"/>
      <c r="K8" s="145" t="s">
        <v>636</v>
      </c>
      <c r="L8" s="145" t="s">
        <v>441</v>
      </c>
      <c r="M8" s="145" t="s">
        <v>636</v>
      </c>
      <c r="N8" s="145" t="s">
        <v>442</v>
      </c>
      <c r="O8" s="145" t="s">
        <v>427</v>
      </c>
      <c r="P8" s="145" t="s">
        <v>636</v>
      </c>
      <c r="Q8" s="145" t="s">
        <v>442</v>
      </c>
      <c r="R8" s="145" t="s">
        <v>636</v>
      </c>
      <c r="S8" s="145" t="s">
        <v>442</v>
      </c>
      <c r="T8" s="145" t="s">
        <v>636</v>
      </c>
      <c r="U8" s="145" t="s">
        <v>442</v>
      </c>
      <c r="V8" s="125"/>
      <c r="W8" s="145" t="s">
        <v>636</v>
      </c>
      <c r="X8" s="145" t="s">
        <v>441</v>
      </c>
      <c r="Y8" s="145" t="s">
        <v>636</v>
      </c>
      <c r="Z8" s="145" t="s">
        <v>442</v>
      </c>
      <c r="AA8" s="145" t="s">
        <v>427</v>
      </c>
      <c r="AB8" s="145" t="s">
        <v>636</v>
      </c>
      <c r="AC8" s="145" t="s">
        <v>442</v>
      </c>
      <c r="AD8" s="145" t="s">
        <v>636</v>
      </c>
      <c r="AE8" s="145" t="s">
        <v>442</v>
      </c>
      <c r="AF8" s="145" t="s">
        <v>636</v>
      </c>
      <c r="AG8" s="145" t="s">
        <v>442</v>
      </c>
      <c r="AH8" s="125"/>
      <c r="AI8" s="145" t="s">
        <v>636</v>
      </c>
      <c r="AJ8" s="145" t="s">
        <v>426</v>
      </c>
      <c r="AK8" s="153" t="s">
        <v>427</v>
      </c>
      <c r="AL8" s="153" t="s">
        <v>638</v>
      </c>
      <c r="AM8" s="153" t="s">
        <v>637</v>
      </c>
      <c r="AN8" s="125"/>
      <c r="AO8" s="157" t="s">
        <v>636</v>
      </c>
      <c r="AP8" s="145" t="s">
        <v>426</v>
      </c>
      <c r="AQ8" s="145" t="s">
        <v>427</v>
      </c>
      <c r="AR8" s="145" t="s">
        <v>701</v>
      </c>
      <c r="AS8" s="125"/>
    </row>
    <row r="9" spans="1:56" s="129" customFormat="1" x14ac:dyDescent="0.2">
      <c r="A9" s="214" t="s">
        <v>644</v>
      </c>
      <c r="B9" s="322"/>
      <c r="C9" s="322"/>
      <c r="D9" s="216">
        <v>1</v>
      </c>
      <c r="E9" s="322"/>
      <c r="F9" s="216">
        <v>1</v>
      </c>
      <c r="G9" s="216">
        <v>1</v>
      </c>
      <c r="H9" s="322"/>
      <c r="I9" s="216">
        <v>1</v>
      </c>
      <c r="J9" s="322"/>
      <c r="K9" s="322"/>
      <c r="L9" s="216">
        <v>1</v>
      </c>
      <c r="M9" s="322"/>
      <c r="N9" s="216">
        <v>1</v>
      </c>
      <c r="O9" s="216">
        <v>1</v>
      </c>
      <c r="P9" s="322"/>
      <c r="Q9" s="216">
        <v>1</v>
      </c>
      <c r="R9" s="322"/>
      <c r="S9" s="216">
        <v>1</v>
      </c>
      <c r="T9" s="322"/>
      <c r="U9" s="216">
        <v>1</v>
      </c>
      <c r="V9" s="322"/>
      <c r="W9" s="322"/>
      <c r="X9" s="216">
        <v>1</v>
      </c>
      <c r="Y9" s="322"/>
      <c r="Z9" s="216">
        <v>1</v>
      </c>
      <c r="AA9" s="216">
        <v>1</v>
      </c>
      <c r="AB9" s="322"/>
      <c r="AC9" s="216">
        <v>1</v>
      </c>
      <c r="AD9" s="322"/>
      <c r="AE9" s="216">
        <v>1</v>
      </c>
      <c r="AF9" s="322"/>
      <c r="AG9" s="216">
        <v>1</v>
      </c>
      <c r="AH9" s="322"/>
      <c r="AI9" s="322"/>
      <c r="AJ9" s="216">
        <v>1</v>
      </c>
      <c r="AK9" s="216">
        <v>1</v>
      </c>
      <c r="AL9" s="216">
        <v>1</v>
      </c>
      <c r="AM9" s="216">
        <v>0</v>
      </c>
      <c r="AN9" s="322"/>
      <c r="AO9" s="322"/>
      <c r="AP9" s="234">
        <v>1</v>
      </c>
      <c r="AQ9" s="234">
        <v>1</v>
      </c>
      <c r="AR9" s="216">
        <v>1</v>
      </c>
      <c r="AS9" s="322"/>
      <c r="AT9" s="151"/>
      <c r="AU9" s="151"/>
      <c r="AV9" s="151"/>
      <c r="AW9" s="151"/>
      <c r="AX9" s="151"/>
      <c r="AY9" s="151"/>
      <c r="AZ9" s="151"/>
      <c r="BA9" s="151"/>
      <c r="BB9" s="151"/>
      <c r="BC9" s="151"/>
      <c r="BD9" s="151"/>
    </row>
    <row r="10" spans="1:56" s="226" customFormat="1" x14ac:dyDescent="0.2">
      <c r="A10" s="218" t="s">
        <v>642</v>
      </c>
      <c r="B10" s="219"/>
      <c r="C10" s="219"/>
      <c r="D10" s="220">
        <f>COUNT(D13:D37)</f>
        <v>1</v>
      </c>
      <c r="E10" s="219"/>
      <c r="F10" s="220">
        <f>COUNT(F13:F37)</f>
        <v>8</v>
      </c>
      <c r="G10" s="220">
        <f>COUNT(G13:G37)</f>
        <v>8</v>
      </c>
      <c r="H10" s="219"/>
      <c r="I10" s="220">
        <f>COUNT(I13:I37)</f>
        <v>2</v>
      </c>
      <c r="J10" s="219"/>
      <c r="K10" s="219"/>
      <c r="L10" s="220">
        <f>COUNT(L13:L37)</f>
        <v>1</v>
      </c>
      <c r="M10" s="219"/>
      <c r="N10" s="220">
        <f>COUNT(N13:N37)</f>
        <v>6</v>
      </c>
      <c r="O10" s="220">
        <f>COUNT(O13:O37)</f>
        <v>6</v>
      </c>
      <c r="P10" s="219"/>
      <c r="Q10" s="220">
        <f>COUNT(Q13:Q37)</f>
        <v>2</v>
      </c>
      <c r="R10" s="219"/>
      <c r="S10" s="220">
        <f>COUNT(S13:S37)</f>
        <v>6</v>
      </c>
      <c r="T10" s="219"/>
      <c r="U10" s="220">
        <f>COUNT(U13:U37)</f>
        <v>1</v>
      </c>
      <c r="V10" s="219"/>
      <c r="W10" s="219"/>
      <c r="X10" s="220">
        <f>COUNT(X13:X37)</f>
        <v>1</v>
      </c>
      <c r="Y10" s="219"/>
      <c r="Z10" s="220">
        <f>COUNT(Z13:Z37)</f>
        <v>6</v>
      </c>
      <c r="AA10" s="220">
        <f>COUNT(AA13:AA37)</f>
        <v>6</v>
      </c>
      <c r="AB10" s="219"/>
      <c r="AC10" s="220">
        <f>COUNT(AC13:AC37)</f>
        <v>2</v>
      </c>
      <c r="AD10" s="219"/>
      <c r="AE10" s="220">
        <f>COUNT(AE13:AE37)</f>
        <v>6</v>
      </c>
      <c r="AF10" s="219"/>
      <c r="AG10" s="220">
        <f>COUNT(AG13:AG37)</f>
        <v>1</v>
      </c>
      <c r="AH10" s="219"/>
      <c r="AI10" s="219"/>
      <c r="AJ10" s="220">
        <f>COUNT(AJ13:AJ37)</f>
        <v>1</v>
      </c>
      <c r="AK10" s="220">
        <f>COUNT(AK13:AK37)</f>
        <v>1</v>
      </c>
      <c r="AL10" s="220">
        <f>COUNT(AL13:AL37)</f>
        <v>2</v>
      </c>
      <c r="AM10" s="220">
        <f>COUNT(AM13:AM37)</f>
        <v>2</v>
      </c>
      <c r="AN10" s="219"/>
      <c r="AO10" s="219"/>
      <c r="AP10" s="220">
        <f>COUNT(AP13:AP37)</f>
        <v>1</v>
      </c>
      <c r="AQ10" s="220">
        <f>COUNT(AQ13:AQ37)</f>
        <v>1</v>
      </c>
      <c r="AR10" s="220">
        <f>COUNT(AR13:AR37)</f>
        <v>1</v>
      </c>
      <c r="AS10" s="219"/>
      <c r="AT10" s="225"/>
      <c r="AU10" s="225"/>
      <c r="AV10" s="225"/>
      <c r="AW10" s="225"/>
      <c r="AX10" s="225"/>
      <c r="AY10" s="225"/>
      <c r="AZ10" s="225"/>
      <c r="BA10" s="225"/>
      <c r="BB10" s="225"/>
      <c r="BC10" s="225"/>
      <c r="BD10" s="225"/>
    </row>
    <row r="11" spans="1:56" s="226" customFormat="1" x14ac:dyDescent="0.2">
      <c r="A11" s="320" t="s">
        <v>643</v>
      </c>
      <c r="B11" s="219"/>
      <c r="C11" s="383" t="s">
        <v>902</v>
      </c>
      <c r="D11" s="383"/>
      <c r="E11" s="383"/>
      <c r="F11" s="383"/>
      <c r="G11" s="383"/>
      <c r="H11" s="383" t="s">
        <v>673</v>
      </c>
      <c r="I11" s="383"/>
      <c r="J11" s="219"/>
      <c r="K11" s="383" t="s">
        <v>903</v>
      </c>
      <c r="L11" s="383"/>
      <c r="M11" s="383"/>
      <c r="N11" s="383"/>
      <c r="O11" s="383"/>
      <c r="P11" s="383"/>
      <c r="Q11" s="383"/>
      <c r="R11" s="383"/>
      <c r="S11" s="383"/>
      <c r="T11" s="383"/>
      <c r="U11" s="383"/>
      <c r="V11" s="219"/>
      <c r="W11" s="383" t="s">
        <v>904</v>
      </c>
      <c r="X11" s="383"/>
      <c r="Y11" s="383"/>
      <c r="Z11" s="383"/>
      <c r="AA11" s="383"/>
      <c r="AB11" s="383"/>
      <c r="AC11" s="383"/>
      <c r="AD11" s="383"/>
      <c r="AE11" s="383"/>
      <c r="AF11" s="383"/>
      <c r="AG11" s="383"/>
      <c r="AH11" s="219"/>
      <c r="AI11" s="383" t="s">
        <v>905</v>
      </c>
      <c r="AJ11" s="383"/>
      <c r="AK11" s="383"/>
      <c r="AL11" s="383" t="s">
        <v>735</v>
      </c>
      <c r="AM11" s="383"/>
      <c r="AN11" s="219"/>
      <c r="AO11" s="383" t="s">
        <v>906</v>
      </c>
      <c r="AP11" s="383"/>
      <c r="AQ11" s="383"/>
      <c r="AR11" s="319"/>
      <c r="AS11" s="219"/>
      <c r="AT11" s="225"/>
      <c r="AU11" s="225"/>
      <c r="AV11" s="225"/>
      <c r="AW11" s="225"/>
      <c r="AX11" s="225"/>
      <c r="AY11" s="225"/>
      <c r="AZ11" s="225"/>
      <c r="BA11" s="225"/>
      <c r="BB11" s="225"/>
      <c r="BC11" s="225"/>
      <c r="BD11" s="225"/>
    </row>
    <row r="12" spans="1:56" x14ac:dyDescent="0.2">
      <c r="A12" s="130" t="s">
        <v>317</v>
      </c>
      <c r="B12" s="125"/>
      <c r="C12" s="131" t="s">
        <v>434</v>
      </c>
      <c r="D12" s="131" t="s">
        <v>0</v>
      </c>
      <c r="E12" s="131" t="s">
        <v>438</v>
      </c>
      <c r="F12" s="130" t="s">
        <v>9</v>
      </c>
      <c r="G12" s="130" t="s">
        <v>0</v>
      </c>
      <c r="H12" s="130" t="s">
        <v>635</v>
      </c>
      <c r="I12" s="130" t="s">
        <v>454</v>
      </c>
      <c r="J12" s="125"/>
      <c r="K12" s="131" t="s">
        <v>434</v>
      </c>
      <c r="L12" s="131" t="s">
        <v>0</v>
      </c>
      <c r="M12" s="131" t="s">
        <v>438</v>
      </c>
      <c r="N12" s="130" t="s">
        <v>9</v>
      </c>
      <c r="O12" s="130" t="s">
        <v>0</v>
      </c>
      <c r="P12" s="131" t="s">
        <v>433</v>
      </c>
      <c r="Q12" s="131" t="s">
        <v>9</v>
      </c>
      <c r="R12" s="131" t="s">
        <v>433</v>
      </c>
      <c r="S12" s="131" t="s">
        <v>9</v>
      </c>
      <c r="T12" s="131" t="s">
        <v>433</v>
      </c>
      <c r="U12" s="131" t="s">
        <v>9</v>
      </c>
      <c r="V12" s="125"/>
      <c r="W12" s="131" t="s">
        <v>434</v>
      </c>
      <c r="X12" s="131" t="s">
        <v>0</v>
      </c>
      <c r="Y12" s="131" t="s">
        <v>438</v>
      </c>
      <c r="Z12" s="130" t="s">
        <v>9</v>
      </c>
      <c r="AA12" s="130" t="s">
        <v>0</v>
      </c>
      <c r="AB12" s="131" t="s">
        <v>433</v>
      </c>
      <c r="AC12" s="131" t="s">
        <v>9</v>
      </c>
      <c r="AD12" s="131" t="s">
        <v>433</v>
      </c>
      <c r="AE12" s="131" t="s">
        <v>9</v>
      </c>
      <c r="AF12" s="131" t="s">
        <v>433</v>
      </c>
      <c r="AG12" s="131" t="s">
        <v>9</v>
      </c>
      <c r="AH12" s="125"/>
      <c r="AI12" s="131" t="s">
        <v>438</v>
      </c>
      <c r="AJ12" s="130" t="s">
        <v>443</v>
      </c>
      <c r="AK12" s="130" t="s">
        <v>443</v>
      </c>
      <c r="AL12" s="130" t="s">
        <v>635</v>
      </c>
      <c r="AM12" s="130" t="s">
        <v>713</v>
      </c>
      <c r="AN12" s="125"/>
      <c r="AO12" s="131" t="s">
        <v>438</v>
      </c>
      <c r="AP12" s="131" t="s">
        <v>650</v>
      </c>
      <c r="AQ12" s="130" t="s">
        <v>4</v>
      </c>
      <c r="AR12" s="130" t="s">
        <v>4</v>
      </c>
      <c r="AS12" s="125"/>
    </row>
    <row r="13" spans="1:56" x14ac:dyDescent="0.25">
      <c r="A13" s="130">
        <v>1</v>
      </c>
      <c r="B13" s="125"/>
      <c r="C13" s="340">
        <v>1</v>
      </c>
      <c r="D13" s="105">
        <v>30</v>
      </c>
      <c r="E13" s="265">
        <v>0</v>
      </c>
      <c r="F13" s="105">
        <v>0.04</v>
      </c>
      <c r="G13" s="105">
        <v>0.1</v>
      </c>
      <c r="H13" s="210">
        <v>1</v>
      </c>
      <c r="I13" s="133">
        <v>0.4</v>
      </c>
      <c r="J13" s="125"/>
      <c r="K13" s="340">
        <v>1</v>
      </c>
      <c r="L13" s="105">
        <v>1</v>
      </c>
      <c r="M13" s="265">
        <v>0</v>
      </c>
      <c r="N13" s="105">
        <v>0.5</v>
      </c>
      <c r="O13" s="105">
        <v>0.02</v>
      </c>
      <c r="P13" s="263">
        <v>0</v>
      </c>
      <c r="Q13" s="105">
        <v>0.1</v>
      </c>
      <c r="R13" s="263">
        <v>0</v>
      </c>
      <c r="S13" s="105">
        <v>0.4</v>
      </c>
      <c r="T13" s="263">
        <v>0</v>
      </c>
      <c r="U13" s="105">
        <v>0</v>
      </c>
      <c r="V13" s="125"/>
      <c r="W13" s="340">
        <v>1</v>
      </c>
      <c r="X13" s="105">
        <v>0.75</v>
      </c>
      <c r="Y13" s="265">
        <v>0</v>
      </c>
      <c r="Z13" s="105">
        <v>0.5</v>
      </c>
      <c r="AA13" s="105">
        <v>0.01</v>
      </c>
      <c r="AB13" s="263">
        <v>0</v>
      </c>
      <c r="AC13" s="105">
        <v>0.1</v>
      </c>
      <c r="AD13" s="263">
        <v>0</v>
      </c>
      <c r="AE13" s="105">
        <v>0.1</v>
      </c>
      <c r="AF13" s="263">
        <v>0</v>
      </c>
      <c r="AG13" s="105">
        <v>0</v>
      </c>
      <c r="AH13" s="125"/>
      <c r="AI13" s="160">
        <v>0</v>
      </c>
      <c r="AJ13" s="105">
        <v>3000</v>
      </c>
      <c r="AK13" s="105">
        <v>300</v>
      </c>
      <c r="AL13" s="210">
        <v>1</v>
      </c>
      <c r="AM13" s="133">
        <v>3</v>
      </c>
      <c r="AN13" s="125"/>
      <c r="AO13" s="160">
        <v>0</v>
      </c>
      <c r="AP13" s="133">
        <v>85</v>
      </c>
      <c r="AQ13" s="133">
        <v>0</v>
      </c>
      <c r="AR13" s="133">
        <v>0.1</v>
      </c>
      <c r="AS13" s="125"/>
    </row>
    <row r="14" spans="1:56" x14ac:dyDescent="0.25">
      <c r="A14" s="130">
        <v>2</v>
      </c>
      <c r="B14" s="125"/>
      <c r="C14" s="340"/>
      <c r="D14" s="343"/>
      <c r="E14" s="265">
        <v>97.998999999999995</v>
      </c>
      <c r="F14" s="107">
        <v>0.05</v>
      </c>
      <c r="G14" s="107">
        <v>0.1</v>
      </c>
      <c r="H14" s="210">
        <v>5</v>
      </c>
      <c r="I14" s="143">
        <v>1</v>
      </c>
      <c r="J14" s="125"/>
      <c r="K14" s="340"/>
      <c r="L14" s="343"/>
      <c r="M14" s="265">
        <v>98</v>
      </c>
      <c r="N14" s="107">
        <v>0.5</v>
      </c>
      <c r="O14" s="107">
        <v>0.02</v>
      </c>
      <c r="P14" s="263">
        <v>100</v>
      </c>
      <c r="Q14" s="264">
        <v>0.01</v>
      </c>
      <c r="R14" s="263">
        <v>20</v>
      </c>
      <c r="S14" s="264">
        <v>0.7</v>
      </c>
      <c r="T14" s="263"/>
      <c r="U14" s="264"/>
      <c r="V14" s="125"/>
      <c r="W14" s="340"/>
      <c r="X14" s="343"/>
      <c r="Y14" s="265">
        <v>98</v>
      </c>
      <c r="Z14" s="107">
        <v>0.5</v>
      </c>
      <c r="AA14" s="107">
        <v>0.01</v>
      </c>
      <c r="AB14" s="263">
        <v>100</v>
      </c>
      <c r="AC14" s="264">
        <v>0.01</v>
      </c>
      <c r="AD14" s="263">
        <v>20</v>
      </c>
      <c r="AE14" s="264">
        <v>0.4</v>
      </c>
      <c r="AF14" s="263"/>
      <c r="AG14" s="264"/>
      <c r="AH14" s="125"/>
      <c r="AI14" s="160"/>
      <c r="AJ14" s="107"/>
      <c r="AK14" s="107"/>
      <c r="AL14" s="210">
        <v>45</v>
      </c>
      <c r="AM14" s="143">
        <v>0.6</v>
      </c>
      <c r="AN14" s="125"/>
      <c r="AO14" s="160"/>
      <c r="AP14" s="149"/>
      <c r="AQ14" s="149"/>
      <c r="AR14" s="149"/>
      <c r="AS14" s="125"/>
    </row>
    <row r="15" spans="1:56" x14ac:dyDescent="0.25">
      <c r="A15" s="130">
        <v>3</v>
      </c>
      <c r="B15" s="125"/>
      <c r="C15" s="340"/>
      <c r="D15" s="105"/>
      <c r="E15" s="265">
        <v>98</v>
      </c>
      <c r="F15" s="105">
        <v>0.8</v>
      </c>
      <c r="G15" s="105">
        <v>3</v>
      </c>
      <c r="H15" s="210"/>
      <c r="I15" s="133"/>
      <c r="J15" s="125"/>
      <c r="K15" s="340"/>
      <c r="L15" s="105"/>
      <c r="M15" s="265">
        <v>98.1</v>
      </c>
      <c r="N15" s="105">
        <v>0.7</v>
      </c>
      <c r="O15" s="105">
        <v>0.02</v>
      </c>
      <c r="P15" s="263"/>
      <c r="Q15" s="105"/>
      <c r="R15" s="263">
        <v>40</v>
      </c>
      <c r="S15" s="105">
        <v>1</v>
      </c>
      <c r="T15" s="263"/>
      <c r="U15" s="105"/>
      <c r="V15" s="125"/>
      <c r="W15" s="340"/>
      <c r="X15" s="105"/>
      <c r="Y15" s="265">
        <v>98.1</v>
      </c>
      <c r="Z15" s="105">
        <v>0.7</v>
      </c>
      <c r="AA15" s="105">
        <v>0.01</v>
      </c>
      <c r="AB15" s="263"/>
      <c r="AC15" s="105"/>
      <c r="AD15" s="263">
        <v>40</v>
      </c>
      <c r="AE15" s="105">
        <v>1</v>
      </c>
      <c r="AF15" s="263"/>
      <c r="AG15" s="105"/>
      <c r="AH15" s="125"/>
      <c r="AI15" s="160"/>
      <c r="AJ15" s="105"/>
      <c r="AK15" s="105"/>
      <c r="AL15" s="210"/>
      <c r="AM15" s="133"/>
      <c r="AN15" s="125"/>
      <c r="AO15" s="160"/>
      <c r="AP15" s="133"/>
      <c r="AQ15" s="133"/>
      <c r="AR15" s="133"/>
      <c r="AS15" s="125"/>
    </row>
    <row r="16" spans="1:56" x14ac:dyDescent="0.25">
      <c r="A16" s="130">
        <v>4</v>
      </c>
      <c r="B16" s="125"/>
      <c r="C16" s="340"/>
      <c r="D16" s="343"/>
      <c r="E16" s="265">
        <v>98.1</v>
      </c>
      <c r="F16" s="107">
        <v>0.7</v>
      </c>
      <c r="G16" s="107">
        <v>3</v>
      </c>
      <c r="H16" s="210"/>
      <c r="I16" s="143"/>
      <c r="J16" s="125"/>
      <c r="K16" s="340"/>
      <c r="L16" s="343"/>
      <c r="M16" s="265">
        <v>98.5</v>
      </c>
      <c r="N16" s="107">
        <v>0.8</v>
      </c>
      <c r="O16" s="107">
        <v>0.02</v>
      </c>
      <c r="P16" s="263"/>
      <c r="Q16" s="264"/>
      <c r="R16" s="263">
        <v>60</v>
      </c>
      <c r="S16" s="264">
        <v>0.7</v>
      </c>
      <c r="T16" s="263"/>
      <c r="U16" s="264"/>
      <c r="V16" s="125"/>
      <c r="W16" s="340"/>
      <c r="X16" s="343"/>
      <c r="Y16" s="265">
        <v>98.5</v>
      </c>
      <c r="Z16" s="107">
        <v>0.8</v>
      </c>
      <c r="AA16" s="107">
        <v>0.01</v>
      </c>
      <c r="AB16" s="263"/>
      <c r="AC16" s="264"/>
      <c r="AD16" s="263">
        <v>60</v>
      </c>
      <c r="AE16" s="264">
        <v>0.4</v>
      </c>
      <c r="AF16" s="263"/>
      <c r="AG16" s="264"/>
      <c r="AH16" s="125"/>
      <c r="AI16" s="160"/>
      <c r="AJ16" s="162"/>
      <c r="AK16" s="162"/>
      <c r="AL16" s="210"/>
      <c r="AM16" s="143"/>
      <c r="AN16" s="125"/>
      <c r="AO16" s="160"/>
      <c r="AP16" s="149"/>
      <c r="AQ16" s="149"/>
      <c r="AR16" s="149"/>
      <c r="AS16" s="125"/>
    </row>
    <row r="17" spans="1:45" x14ac:dyDescent="0.25">
      <c r="A17" s="130">
        <v>5</v>
      </c>
      <c r="B17" s="125"/>
      <c r="C17" s="340"/>
      <c r="D17" s="105"/>
      <c r="E17" s="265">
        <v>98.5</v>
      </c>
      <c r="F17" s="105">
        <v>0.75</v>
      </c>
      <c r="G17" s="105">
        <v>3</v>
      </c>
      <c r="H17" s="210"/>
      <c r="I17" s="133"/>
      <c r="J17" s="125"/>
      <c r="K17" s="340"/>
      <c r="L17" s="105"/>
      <c r="M17" s="265">
        <v>99</v>
      </c>
      <c r="N17" s="105">
        <v>0.9</v>
      </c>
      <c r="O17" s="105">
        <v>0.02</v>
      </c>
      <c r="P17" s="263"/>
      <c r="Q17" s="105"/>
      <c r="R17" s="263">
        <v>80</v>
      </c>
      <c r="S17" s="105">
        <v>0.4</v>
      </c>
      <c r="T17" s="263"/>
      <c r="U17" s="105"/>
      <c r="V17" s="125"/>
      <c r="W17" s="340"/>
      <c r="X17" s="105"/>
      <c r="Y17" s="265">
        <v>99</v>
      </c>
      <c r="Z17" s="105">
        <v>0.9</v>
      </c>
      <c r="AA17" s="105">
        <v>0.01</v>
      </c>
      <c r="AB17" s="263"/>
      <c r="AC17" s="105"/>
      <c r="AD17" s="263">
        <v>80</v>
      </c>
      <c r="AE17" s="105">
        <v>0.2</v>
      </c>
      <c r="AF17" s="263"/>
      <c r="AG17" s="105"/>
      <c r="AH17" s="125"/>
      <c r="AI17" s="160"/>
      <c r="AJ17" s="133"/>
      <c r="AK17" s="133"/>
      <c r="AL17" s="210"/>
      <c r="AM17" s="133"/>
      <c r="AN17" s="125"/>
      <c r="AO17" s="160"/>
      <c r="AP17" s="133"/>
      <c r="AQ17" s="133"/>
      <c r="AR17" s="133"/>
      <c r="AS17" s="125"/>
    </row>
    <row r="18" spans="1:45" x14ac:dyDescent="0.25">
      <c r="A18" s="130">
        <v>6</v>
      </c>
      <c r="B18" s="125"/>
      <c r="C18" s="340"/>
      <c r="D18" s="343"/>
      <c r="E18" s="265">
        <v>99</v>
      </c>
      <c r="F18" s="107">
        <v>0.8</v>
      </c>
      <c r="G18" s="107">
        <v>3</v>
      </c>
      <c r="H18" s="210"/>
      <c r="I18" s="143"/>
      <c r="J18" s="125"/>
      <c r="K18" s="340"/>
      <c r="L18" s="343"/>
      <c r="M18" s="265">
        <v>100</v>
      </c>
      <c r="N18" s="107">
        <v>1</v>
      </c>
      <c r="O18" s="107">
        <v>0.02</v>
      </c>
      <c r="P18" s="263"/>
      <c r="Q18" s="264"/>
      <c r="R18" s="263">
        <v>100</v>
      </c>
      <c r="S18" s="264">
        <v>0.1</v>
      </c>
      <c r="T18" s="263"/>
      <c r="U18" s="264"/>
      <c r="V18" s="125"/>
      <c r="W18" s="340"/>
      <c r="X18" s="343"/>
      <c r="Y18" s="265">
        <v>100</v>
      </c>
      <c r="Z18" s="107">
        <v>1</v>
      </c>
      <c r="AA18" s="107">
        <v>0.01</v>
      </c>
      <c r="AB18" s="263"/>
      <c r="AC18" s="264"/>
      <c r="AD18" s="263">
        <v>100</v>
      </c>
      <c r="AE18" s="264">
        <v>0.1</v>
      </c>
      <c r="AF18" s="263"/>
      <c r="AG18" s="264"/>
      <c r="AH18" s="125"/>
      <c r="AI18" s="160"/>
      <c r="AJ18" s="162"/>
      <c r="AK18" s="162"/>
      <c r="AL18" s="210"/>
      <c r="AM18" s="143"/>
      <c r="AN18" s="125"/>
      <c r="AO18" s="160"/>
      <c r="AP18" s="149"/>
      <c r="AQ18" s="149"/>
      <c r="AR18" s="149"/>
      <c r="AS18" s="125"/>
    </row>
    <row r="19" spans="1:45" x14ac:dyDescent="0.25">
      <c r="A19" s="130">
        <v>7</v>
      </c>
      <c r="B19" s="125"/>
      <c r="C19" s="340"/>
      <c r="D19" s="105"/>
      <c r="E19" s="265">
        <v>99.5</v>
      </c>
      <c r="F19" s="105">
        <v>0.9</v>
      </c>
      <c r="G19" s="105">
        <v>3</v>
      </c>
      <c r="H19" s="210"/>
      <c r="I19" s="133"/>
      <c r="J19" s="125"/>
      <c r="K19" s="340"/>
      <c r="L19" s="105"/>
      <c r="M19" s="265"/>
      <c r="N19" s="105"/>
      <c r="O19" s="105"/>
      <c r="P19" s="263"/>
      <c r="Q19" s="105"/>
      <c r="R19" s="263"/>
      <c r="S19" s="105"/>
      <c r="T19" s="263"/>
      <c r="U19" s="105"/>
      <c r="V19" s="125"/>
      <c r="W19" s="340"/>
      <c r="X19" s="105"/>
      <c r="Y19" s="265"/>
      <c r="Z19" s="105"/>
      <c r="AA19" s="105"/>
      <c r="AB19" s="263"/>
      <c r="AC19" s="105"/>
      <c r="AD19" s="263"/>
      <c r="AE19" s="105"/>
      <c r="AF19" s="263"/>
      <c r="AG19" s="105"/>
      <c r="AH19" s="125"/>
      <c r="AI19" s="160"/>
      <c r="AJ19" s="133"/>
      <c r="AK19" s="133"/>
      <c r="AL19" s="210"/>
      <c r="AM19" s="133"/>
      <c r="AN19" s="125"/>
      <c r="AO19" s="160"/>
      <c r="AP19" s="133"/>
      <c r="AQ19" s="133"/>
      <c r="AR19" s="133"/>
      <c r="AS19" s="125"/>
    </row>
    <row r="20" spans="1:45" x14ac:dyDescent="0.25">
      <c r="A20" s="130">
        <v>8</v>
      </c>
      <c r="B20" s="125"/>
      <c r="C20" s="340"/>
      <c r="D20" s="142"/>
      <c r="E20" s="265">
        <v>100</v>
      </c>
      <c r="F20" s="107">
        <v>1</v>
      </c>
      <c r="G20" s="107">
        <v>3</v>
      </c>
      <c r="H20" s="210"/>
      <c r="I20" s="143"/>
      <c r="J20" s="125"/>
      <c r="K20" s="340"/>
      <c r="L20" s="142"/>
      <c r="M20" s="170"/>
      <c r="N20" s="162"/>
      <c r="O20" s="162"/>
      <c r="P20" s="147"/>
      <c r="Q20" s="149"/>
      <c r="R20" s="147"/>
      <c r="S20" s="149"/>
      <c r="T20" s="147"/>
      <c r="U20" s="149"/>
      <c r="V20" s="125"/>
      <c r="W20" s="340"/>
      <c r="X20" s="142"/>
      <c r="Y20" s="170"/>
      <c r="Z20" s="162"/>
      <c r="AA20" s="162"/>
      <c r="AB20" s="147"/>
      <c r="AC20" s="149"/>
      <c r="AD20" s="147"/>
      <c r="AE20" s="149"/>
      <c r="AF20" s="147"/>
      <c r="AG20" s="149"/>
      <c r="AH20" s="125"/>
      <c r="AI20" s="160"/>
      <c r="AJ20" s="162"/>
      <c r="AK20" s="162"/>
      <c r="AL20" s="210"/>
      <c r="AM20" s="143"/>
      <c r="AN20" s="125"/>
      <c r="AO20" s="160"/>
      <c r="AP20" s="149"/>
      <c r="AQ20" s="149"/>
      <c r="AR20" s="149"/>
      <c r="AS20" s="125"/>
    </row>
    <row r="21" spans="1:45" x14ac:dyDescent="0.2">
      <c r="A21" s="130">
        <v>9</v>
      </c>
      <c r="B21" s="125"/>
      <c r="C21" s="141"/>
      <c r="D21" s="133"/>
      <c r="E21" s="170"/>
      <c r="F21" s="133"/>
      <c r="G21" s="133"/>
      <c r="H21" s="210"/>
      <c r="I21" s="133"/>
      <c r="J21" s="125"/>
      <c r="K21" s="141"/>
      <c r="L21" s="133"/>
      <c r="M21" s="170"/>
      <c r="N21" s="133"/>
      <c r="O21" s="133"/>
      <c r="P21" s="147"/>
      <c r="Q21" s="133"/>
      <c r="R21" s="147"/>
      <c r="S21" s="133"/>
      <c r="T21" s="147"/>
      <c r="U21" s="133"/>
      <c r="V21" s="125"/>
      <c r="W21" s="141"/>
      <c r="X21" s="133"/>
      <c r="Y21" s="170"/>
      <c r="Z21" s="133"/>
      <c r="AA21" s="133"/>
      <c r="AB21" s="147"/>
      <c r="AC21" s="133"/>
      <c r="AD21" s="147"/>
      <c r="AE21" s="133"/>
      <c r="AF21" s="147"/>
      <c r="AG21" s="133"/>
      <c r="AH21" s="125"/>
      <c r="AI21" s="160"/>
      <c r="AJ21" s="133"/>
      <c r="AK21" s="133"/>
      <c r="AL21" s="210"/>
      <c r="AM21" s="133"/>
      <c r="AN21" s="125"/>
      <c r="AO21" s="160"/>
      <c r="AP21" s="133"/>
      <c r="AQ21" s="133"/>
      <c r="AR21" s="133"/>
      <c r="AS21" s="125"/>
    </row>
    <row r="22" spans="1:45" x14ac:dyDescent="0.2">
      <c r="A22" s="130">
        <v>10</v>
      </c>
      <c r="B22" s="125"/>
      <c r="C22" s="141"/>
      <c r="D22" s="142"/>
      <c r="E22" s="170"/>
      <c r="F22" s="162"/>
      <c r="G22" s="162"/>
      <c r="H22" s="210"/>
      <c r="I22" s="143"/>
      <c r="J22" s="125"/>
      <c r="K22" s="141"/>
      <c r="L22" s="142"/>
      <c r="M22" s="170"/>
      <c r="N22" s="162"/>
      <c r="O22" s="162"/>
      <c r="P22" s="147"/>
      <c r="Q22" s="149"/>
      <c r="R22" s="147"/>
      <c r="S22" s="149"/>
      <c r="T22" s="147"/>
      <c r="U22" s="149"/>
      <c r="V22" s="125"/>
      <c r="W22" s="141"/>
      <c r="X22" s="142"/>
      <c r="Y22" s="170"/>
      <c r="Z22" s="162"/>
      <c r="AA22" s="162"/>
      <c r="AB22" s="147"/>
      <c r="AC22" s="149"/>
      <c r="AD22" s="147"/>
      <c r="AE22" s="149"/>
      <c r="AF22" s="147"/>
      <c r="AG22" s="149"/>
      <c r="AH22" s="125"/>
      <c r="AI22" s="160"/>
      <c r="AJ22" s="162"/>
      <c r="AK22" s="162"/>
      <c r="AL22" s="210"/>
      <c r="AM22" s="143"/>
      <c r="AN22" s="125"/>
      <c r="AO22" s="160"/>
      <c r="AP22" s="149"/>
      <c r="AQ22" s="149"/>
      <c r="AR22" s="149"/>
      <c r="AS22" s="125"/>
    </row>
    <row r="23" spans="1:45" x14ac:dyDescent="0.2">
      <c r="A23" s="130">
        <v>11</v>
      </c>
      <c r="B23" s="125"/>
      <c r="C23" s="141"/>
      <c r="D23" s="133"/>
      <c r="E23" s="170"/>
      <c r="F23" s="133"/>
      <c r="G23" s="133"/>
      <c r="H23" s="210"/>
      <c r="I23" s="133"/>
      <c r="J23" s="125"/>
      <c r="K23" s="141"/>
      <c r="L23" s="133"/>
      <c r="M23" s="170"/>
      <c r="N23" s="133"/>
      <c r="O23" s="133"/>
      <c r="P23" s="147"/>
      <c r="Q23" s="133"/>
      <c r="R23" s="147"/>
      <c r="S23" s="133"/>
      <c r="T23" s="147"/>
      <c r="U23" s="133"/>
      <c r="V23" s="125"/>
      <c r="W23" s="141"/>
      <c r="X23" s="133"/>
      <c r="Y23" s="170"/>
      <c r="Z23" s="133"/>
      <c r="AA23" s="133"/>
      <c r="AB23" s="147"/>
      <c r="AC23" s="133"/>
      <c r="AD23" s="147"/>
      <c r="AE23" s="133"/>
      <c r="AF23" s="147"/>
      <c r="AG23" s="133"/>
      <c r="AH23" s="125"/>
      <c r="AI23" s="160"/>
      <c r="AJ23" s="133"/>
      <c r="AK23" s="133"/>
      <c r="AL23" s="210"/>
      <c r="AM23" s="133"/>
      <c r="AN23" s="125"/>
      <c r="AO23" s="160"/>
      <c r="AP23" s="133"/>
      <c r="AQ23" s="133"/>
      <c r="AR23" s="133"/>
      <c r="AS23" s="125"/>
    </row>
    <row r="24" spans="1:45" x14ac:dyDescent="0.2">
      <c r="A24" s="130">
        <v>12</v>
      </c>
      <c r="B24" s="125"/>
      <c r="C24" s="141"/>
      <c r="D24" s="142"/>
      <c r="E24" s="170"/>
      <c r="F24" s="162"/>
      <c r="G24" s="162"/>
      <c r="H24" s="210"/>
      <c r="I24" s="143"/>
      <c r="J24" s="125"/>
      <c r="K24" s="141"/>
      <c r="L24" s="142"/>
      <c r="M24" s="170"/>
      <c r="N24" s="162"/>
      <c r="O24" s="162"/>
      <c r="P24" s="147"/>
      <c r="Q24" s="149"/>
      <c r="R24" s="147"/>
      <c r="S24" s="149"/>
      <c r="T24" s="147"/>
      <c r="U24" s="149"/>
      <c r="V24" s="125"/>
      <c r="W24" s="141"/>
      <c r="X24" s="142"/>
      <c r="Y24" s="170"/>
      <c r="Z24" s="162"/>
      <c r="AA24" s="162"/>
      <c r="AB24" s="147"/>
      <c r="AC24" s="149"/>
      <c r="AD24" s="147"/>
      <c r="AE24" s="149"/>
      <c r="AF24" s="147"/>
      <c r="AG24" s="149"/>
      <c r="AH24" s="125"/>
      <c r="AI24" s="160"/>
      <c r="AJ24" s="162"/>
      <c r="AK24" s="162"/>
      <c r="AL24" s="210"/>
      <c r="AM24" s="143"/>
      <c r="AN24" s="125"/>
      <c r="AO24" s="160"/>
      <c r="AP24" s="149"/>
      <c r="AQ24" s="149"/>
      <c r="AR24" s="149"/>
      <c r="AS24" s="125"/>
    </row>
    <row r="25" spans="1:45" x14ac:dyDescent="0.2">
      <c r="A25" s="130">
        <v>13</v>
      </c>
      <c r="B25" s="125"/>
      <c r="C25" s="141"/>
      <c r="D25" s="133"/>
      <c r="E25" s="170"/>
      <c r="F25" s="133"/>
      <c r="G25" s="133"/>
      <c r="H25" s="210"/>
      <c r="I25" s="133"/>
      <c r="J25" s="125"/>
      <c r="K25" s="141"/>
      <c r="L25" s="133"/>
      <c r="M25" s="170"/>
      <c r="N25" s="133"/>
      <c r="O25" s="133"/>
      <c r="P25" s="147"/>
      <c r="Q25" s="133"/>
      <c r="R25" s="147"/>
      <c r="S25" s="133"/>
      <c r="T25" s="147"/>
      <c r="U25" s="133"/>
      <c r="V25" s="125"/>
      <c r="W25" s="141"/>
      <c r="X25" s="133"/>
      <c r="Y25" s="170"/>
      <c r="Z25" s="133"/>
      <c r="AA25" s="133"/>
      <c r="AB25" s="147"/>
      <c r="AC25" s="133"/>
      <c r="AD25" s="147"/>
      <c r="AE25" s="133"/>
      <c r="AF25" s="147"/>
      <c r="AG25" s="133"/>
      <c r="AH25" s="125"/>
      <c r="AI25" s="160"/>
      <c r="AJ25" s="133"/>
      <c r="AK25" s="133"/>
      <c r="AL25" s="210"/>
      <c r="AM25" s="133"/>
      <c r="AN25" s="125"/>
      <c r="AO25" s="160"/>
      <c r="AP25" s="133"/>
      <c r="AQ25" s="133"/>
      <c r="AR25" s="133"/>
      <c r="AS25" s="125"/>
    </row>
    <row r="26" spans="1:45" x14ac:dyDescent="0.2">
      <c r="A26" s="130">
        <v>14</v>
      </c>
      <c r="B26" s="125"/>
      <c r="C26" s="141"/>
      <c r="D26" s="142"/>
      <c r="E26" s="170"/>
      <c r="F26" s="162"/>
      <c r="G26" s="162"/>
      <c r="H26" s="210"/>
      <c r="I26" s="143"/>
      <c r="J26" s="125"/>
      <c r="K26" s="141"/>
      <c r="L26" s="142"/>
      <c r="M26" s="170"/>
      <c r="N26" s="162"/>
      <c r="O26" s="162"/>
      <c r="P26" s="147"/>
      <c r="Q26" s="149"/>
      <c r="R26" s="147"/>
      <c r="S26" s="149"/>
      <c r="T26" s="147"/>
      <c r="U26" s="149"/>
      <c r="V26" s="125"/>
      <c r="W26" s="141"/>
      <c r="X26" s="142"/>
      <c r="Y26" s="170"/>
      <c r="Z26" s="162"/>
      <c r="AA26" s="162"/>
      <c r="AB26" s="147"/>
      <c r="AC26" s="149"/>
      <c r="AD26" s="147"/>
      <c r="AE26" s="149"/>
      <c r="AF26" s="147"/>
      <c r="AG26" s="149"/>
      <c r="AH26" s="125"/>
      <c r="AI26" s="160"/>
      <c r="AJ26" s="162"/>
      <c r="AK26" s="162"/>
      <c r="AL26" s="210"/>
      <c r="AM26" s="143"/>
      <c r="AN26" s="125"/>
      <c r="AO26" s="160"/>
      <c r="AP26" s="149"/>
      <c r="AQ26" s="149"/>
      <c r="AR26" s="149"/>
      <c r="AS26" s="125"/>
    </row>
    <row r="27" spans="1:45" x14ac:dyDescent="0.2">
      <c r="A27" s="130">
        <v>15</v>
      </c>
      <c r="B27" s="125"/>
      <c r="C27" s="141"/>
      <c r="D27" s="133"/>
      <c r="E27" s="170"/>
      <c r="F27" s="133"/>
      <c r="G27" s="133"/>
      <c r="H27" s="210"/>
      <c r="I27" s="133"/>
      <c r="J27" s="125"/>
      <c r="K27" s="141"/>
      <c r="L27" s="133"/>
      <c r="M27" s="170"/>
      <c r="N27" s="133"/>
      <c r="O27" s="133"/>
      <c r="P27" s="147"/>
      <c r="Q27" s="133"/>
      <c r="R27" s="147"/>
      <c r="S27" s="133"/>
      <c r="T27" s="147"/>
      <c r="U27" s="133"/>
      <c r="V27" s="125"/>
      <c r="W27" s="141"/>
      <c r="X27" s="133"/>
      <c r="Y27" s="170"/>
      <c r="Z27" s="133"/>
      <c r="AA27" s="133"/>
      <c r="AB27" s="147"/>
      <c r="AC27" s="133"/>
      <c r="AD27" s="147"/>
      <c r="AE27" s="133"/>
      <c r="AF27" s="147"/>
      <c r="AG27" s="133"/>
      <c r="AH27" s="125"/>
      <c r="AI27" s="160"/>
      <c r="AJ27" s="133"/>
      <c r="AK27" s="133"/>
      <c r="AL27" s="210"/>
      <c r="AM27" s="133"/>
      <c r="AN27" s="125"/>
      <c r="AO27" s="160"/>
      <c r="AP27" s="133"/>
      <c r="AQ27" s="133"/>
      <c r="AR27" s="133"/>
      <c r="AS27" s="125"/>
    </row>
    <row r="28" spans="1:45" x14ac:dyDescent="0.2">
      <c r="A28" s="130">
        <v>16</v>
      </c>
      <c r="B28" s="125"/>
      <c r="C28" s="141"/>
      <c r="D28" s="142"/>
      <c r="E28" s="170"/>
      <c r="F28" s="162"/>
      <c r="G28" s="162"/>
      <c r="H28" s="210"/>
      <c r="I28" s="143"/>
      <c r="J28" s="125"/>
      <c r="K28" s="141"/>
      <c r="L28" s="142"/>
      <c r="M28" s="170"/>
      <c r="N28" s="162"/>
      <c r="O28" s="162"/>
      <c r="P28" s="147"/>
      <c r="Q28" s="149"/>
      <c r="R28" s="147"/>
      <c r="S28" s="149"/>
      <c r="T28" s="147"/>
      <c r="U28" s="149"/>
      <c r="V28" s="125"/>
      <c r="W28" s="141"/>
      <c r="X28" s="142"/>
      <c r="Y28" s="170"/>
      <c r="Z28" s="162"/>
      <c r="AA28" s="162"/>
      <c r="AB28" s="147"/>
      <c r="AC28" s="149"/>
      <c r="AD28" s="147"/>
      <c r="AE28" s="149"/>
      <c r="AF28" s="147"/>
      <c r="AG28" s="149"/>
      <c r="AH28" s="125"/>
      <c r="AI28" s="160"/>
      <c r="AJ28" s="162"/>
      <c r="AK28" s="162"/>
      <c r="AL28" s="210"/>
      <c r="AM28" s="143"/>
      <c r="AN28" s="125"/>
      <c r="AO28" s="160"/>
      <c r="AP28" s="149"/>
      <c r="AQ28" s="149"/>
      <c r="AR28" s="149"/>
      <c r="AS28" s="125"/>
    </row>
    <row r="29" spans="1:45" x14ac:dyDescent="0.2">
      <c r="A29" s="130">
        <v>17</v>
      </c>
      <c r="B29" s="125"/>
      <c r="C29" s="141"/>
      <c r="D29" s="133"/>
      <c r="E29" s="170"/>
      <c r="F29" s="133"/>
      <c r="G29" s="133"/>
      <c r="H29" s="210"/>
      <c r="I29" s="133"/>
      <c r="J29" s="125"/>
      <c r="K29" s="141"/>
      <c r="L29" s="133"/>
      <c r="M29" s="170"/>
      <c r="N29" s="133"/>
      <c r="O29" s="133"/>
      <c r="P29" s="147"/>
      <c r="Q29" s="133"/>
      <c r="R29" s="147"/>
      <c r="S29" s="133"/>
      <c r="T29" s="147"/>
      <c r="U29" s="133"/>
      <c r="V29" s="125"/>
      <c r="W29" s="141"/>
      <c r="X29" s="133"/>
      <c r="Y29" s="170"/>
      <c r="Z29" s="133"/>
      <c r="AA29" s="133"/>
      <c r="AB29" s="147"/>
      <c r="AC29" s="133"/>
      <c r="AD29" s="147"/>
      <c r="AE29" s="133"/>
      <c r="AF29" s="147"/>
      <c r="AG29" s="133"/>
      <c r="AH29" s="125"/>
      <c r="AI29" s="160"/>
      <c r="AJ29" s="133"/>
      <c r="AK29" s="133"/>
      <c r="AL29" s="210"/>
      <c r="AM29" s="133"/>
      <c r="AN29" s="125"/>
      <c r="AO29" s="160"/>
      <c r="AP29" s="133"/>
      <c r="AQ29" s="133"/>
      <c r="AR29" s="133"/>
      <c r="AS29" s="125"/>
    </row>
    <row r="30" spans="1:45" x14ac:dyDescent="0.2">
      <c r="A30" s="130">
        <v>18</v>
      </c>
      <c r="B30" s="125"/>
      <c r="C30" s="141"/>
      <c r="D30" s="142"/>
      <c r="E30" s="170"/>
      <c r="F30" s="162"/>
      <c r="G30" s="162"/>
      <c r="H30" s="210"/>
      <c r="I30" s="143"/>
      <c r="J30" s="125"/>
      <c r="K30" s="141"/>
      <c r="L30" s="142"/>
      <c r="M30" s="170"/>
      <c r="N30" s="162"/>
      <c r="O30" s="162"/>
      <c r="P30" s="147"/>
      <c r="Q30" s="149"/>
      <c r="R30" s="147"/>
      <c r="S30" s="149"/>
      <c r="T30" s="147"/>
      <c r="U30" s="149"/>
      <c r="V30" s="125"/>
      <c r="W30" s="141"/>
      <c r="X30" s="142"/>
      <c r="Y30" s="170"/>
      <c r="Z30" s="162"/>
      <c r="AA30" s="162"/>
      <c r="AB30" s="147"/>
      <c r="AC30" s="149"/>
      <c r="AD30" s="147"/>
      <c r="AE30" s="149"/>
      <c r="AF30" s="147"/>
      <c r="AG30" s="149"/>
      <c r="AH30" s="125"/>
      <c r="AI30" s="160"/>
      <c r="AJ30" s="162"/>
      <c r="AK30" s="162"/>
      <c r="AL30" s="210"/>
      <c r="AM30" s="143"/>
      <c r="AN30" s="125"/>
      <c r="AO30" s="160"/>
      <c r="AP30" s="149"/>
      <c r="AQ30" s="149"/>
      <c r="AR30" s="149"/>
      <c r="AS30" s="125"/>
    </row>
    <row r="31" spans="1:45" x14ac:dyDescent="0.2">
      <c r="A31" s="130">
        <v>19</v>
      </c>
      <c r="B31" s="125"/>
      <c r="C31" s="141"/>
      <c r="D31" s="133"/>
      <c r="E31" s="170"/>
      <c r="F31" s="133"/>
      <c r="G31" s="133"/>
      <c r="H31" s="210"/>
      <c r="I31" s="133"/>
      <c r="J31" s="125"/>
      <c r="K31" s="141"/>
      <c r="L31" s="133"/>
      <c r="M31" s="170"/>
      <c r="N31" s="133"/>
      <c r="O31" s="133"/>
      <c r="P31" s="147"/>
      <c r="Q31" s="133"/>
      <c r="R31" s="147"/>
      <c r="S31" s="133"/>
      <c r="T31" s="147"/>
      <c r="U31" s="133"/>
      <c r="V31" s="125"/>
      <c r="W31" s="141"/>
      <c r="X31" s="133"/>
      <c r="Y31" s="170"/>
      <c r="Z31" s="133"/>
      <c r="AA31" s="133"/>
      <c r="AB31" s="147"/>
      <c r="AC31" s="133"/>
      <c r="AD31" s="147"/>
      <c r="AE31" s="133"/>
      <c r="AF31" s="147"/>
      <c r="AG31" s="133"/>
      <c r="AH31" s="125"/>
      <c r="AI31" s="160"/>
      <c r="AJ31" s="133"/>
      <c r="AK31" s="133"/>
      <c r="AL31" s="210"/>
      <c r="AM31" s="133"/>
      <c r="AN31" s="125"/>
      <c r="AO31" s="160"/>
      <c r="AP31" s="133"/>
      <c r="AQ31" s="133"/>
      <c r="AR31" s="133"/>
      <c r="AS31" s="125"/>
    </row>
    <row r="32" spans="1:45" x14ac:dyDescent="0.2">
      <c r="A32" s="130">
        <v>20</v>
      </c>
      <c r="B32" s="125"/>
      <c r="C32" s="141"/>
      <c r="D32" s="142"/>
      <c r="E32" s="170"/>
      <c r="F32" s="162"/>
      <c r="G32" s="162"/>
      <c r="H32" s="210"/>
      <c r="I32" s="143"/>
      <c r="J32" s="125"/>
      <c r="K32" s="141"/>
      <c r="L32" s="142"/>
      <c r="M32" s="170"/>
      <c r="N32" s="162"/>
      <c r="O32" s="162"/>
      <c r="P32" s="147"/>
      <c r="Q32" s="149"/>
      <c r="R32" s="147"/>
      <c r="S32" s="149"/>
      <c r="T32" s="147"/>
      <c r="U32" s="149"/>
      <c r="V32" s="125"/>
      <c r="W32" s="141"/>
      <c r="X32" s="142"/>
      <c r="Y32" s="170"/>
      <c r="Z32" s="162"/>
      <c r="AA32" s="162"/>
      <c r="AB32" s="147"/>
      <c r="AC32" s="149"/>
      <c r="AD32" s="147"/>
      <c r="AE32" s="149"/>
      <c r="AF32" s="147"/>
      <c r="AG32" s="149"/>
      <c r="AH32" s="125"/>
      <c r="AI32" s="160"/>
      <c r="AJ32" s="162"/>
      <c r="AK32" s="162"/>
      <c r="AL32" s="210"/>
      <c r="AM32" s="143"/>
      <c r="AN32" s="125"/>
      <c r="AO32" s="160"/>
      <c r="AP32" s="149"/>
      <c r="AQ32" s="149"/>
      <c r="AR32" s="149"/>
      <c r="AS32" s="125"/>
    </row>
    <row r="33" spans="1:45" x14ac:dyDescent="0.2">
      <c r="A33" s="130">
        <v>21</v>
      </c>
      <c r="B33" s="125"/>
      <c r="C33" s="141"/>
      <c r="D33" s="133"/>
      <c r="E33" s="170"/>
      <c r="F33" s="133"/>
      <c r="G33" s="133"/>
      <c r="H33" s="210"/>
      <c r="I33" s="133"/>
      <c r="J33" s="125"/>
      <c r="K33" s="141"/>
      <c r="L33" s="133"/>
      <c r="M33" s="170"/>
      <c r="N33" s="133"/>
      <c r="O33" s="133"/>
      <c r="P33" s="147"/>
      <c r="Q33" s="133"/>
      <c r="R33" s="147"/>
      <c r="S33" s="133"/>
      <c r="T33" s="147"/>
      <c r="U33" s="133"/>
      <c r="V33" s="125"/>
      <c r="W33" s="141"/>
      <c r="X33" s="133"/>
      <c r="Y33" s="170"/>
      <c r="Z33" s="133"/>
      <c r="AA33" s="133"/>
      <c r="AB33" s="147"/>
      <c r="AC33" s="133"/>
      <c r="AD33" s="147"/>
      <c r="AE33" s="133"/>
      <c r="AF33" s="147"/>
      <c r="AG33" s="133"/>
      <c r="AH33" s="125"/>
      <c r="AI33" s="160"/>
      <c r="AJ33" s="133"/>
      <c r="AK33" s="133"/>
      <c r="AL33" s="210"/>
      <c r="AM33" s="133"/>
      <c r="AN33" s="125"/>
      <c r="AO33" s="160"/>
      <c r="AP33" s="133"/>
      <c r="AQ33" s="133"/>
      <c r="AR33" s="133"/>
      <c r="AS33" s="125"/>
    </row>
    <row r="34" spans="1:45" x14ac:dyDescent="0.2">
      <c r="A34" s="130">
        <v>22</v>
      </c>
      <c r="B34" s="125"/>
      <c r="C34" s="141"/>
      <c r="D34" s="142"/>
      <c r="E34" s="170"/>
      <c r="F34" s="162"/>
      <c r="G34" s="162"/>
      <c r="H34" s="210"/>
      <c r="I34" s="143"/>
      <c r="J34" s="125"/>
      <c r="K34" s="141"/>
      <c r="L34" s="142"/>
      <c r="M34" s="170"/>
      <c r="N34" s="162"/>
      <c r="O34" s="162"/>
      <c r="P34" s="147"/>
      <c r="Q34" s="149"/>
      <c r="R34" s="147"/>
      <c r="S34" s="149"/>
      <c r="T34" s="147"/>
      <c r="U34" s="149"/>
      <c r="V34" s="125"/>
      <c r="W34" s="141"/>
      <c r="X34" s="142"/>
      <c r="Y34" s="170"/>
      <c r="Z34" s="162"/>
      <c r="AA34" s="162"/>
      <c r="AB34" s="147"/>
      <c r="AC34" s="149"/>
      <c r="AD34" s="147"/>
      <c r="AE34" s="149"/>
      <c r="AF34" s="147"/>
      <c r="AG34" s="149"/>
      <c r="AH34" s="125"/>
      <c r="AI34" s="160"/>
      <c r="AJ34" s="162"/>
      <c r="AK34" s="162"/>
      <c r="AL34" s="210"/>
      <c r="AM34" s="143"/>
      <c r="AN34" s="125"/>
      <c r="AO34" s="160"/>
      <c r="AP34" s="149"/>
      <c r="AQ34" s="149"/>
      <c r="AR34" s="149"/>
      <c r="AS34" s="125"/>
    </row>
    <row r="35" spans="1:45" x14ac:dyDescent="0.2">
      <c r="A35" s="130">
        <v>23</v>
      </c>
      <c r="B35" s="125"/>
      <c r="C35" s="141"/>
      <c r="D35" s="133"/>
      <c r="E35" s="170"/>
      <c r="F35" s="133"/>
      <c r="G35" s="133"/>
      <c r="H35" s="210"/>
      <c r="I35" s="133"/>
      <c r="J35" s="125"/>
      <c r="K35" s="141"/>
      <c r="L35" s="133"/>
      <c r="M35" s="170"/>
      <c r="N35" s="133"/>
      <c r="O35" s="133"/>
      <c r="P35" s="147"/>
      <c r="Q35" s="133"/>
      <c r="R35" s="147"/>
      <c r="S35" s="133"/>
      <c r="T35" s="147"/>
      <c r="U35" s="133"/>
      <c r="V35" s="125"/>
      <c r="W35" s="141"/>
      <c r="X35" s="133"/>
      <c r="Y35" s="170"/>
      <c r="Z35" s="133"/>
      <c r="AA35" s="133"/>
      <c r="AB35" s="147"/>
      <c r="AC35" s="133"/>
      <c r="AD35" s="147"/>
      <c r="AE35" s="133"/>
      <c r="AF35" s="147"/>
      <c r="AG35" s="133"/>
      <c r="AH35" s="125"/>
      <c r="AI35" s="160"/>
      <c r="AJ35" s="133"/>
      <c r="AK35" s="133"/>
      <c r="AL35" s="210"/>
      <c r="AM35" s="133"/>
      <c r="AN35" s="125"/>
      <c r="AO35" s="160"/>
      <c r="AP35" s="133"/>
      <c r="AQ35" s="133"/>
      <c r="AR35" s="133"/>
      <c r="AS35" s="125"/>
    </row>
    <row r="36" spans="1:45" x14ac:dyDescent="0.2">
      <c r="A36" s="130">
        <v>24</v>
      </c>
      <c r="B36" s="125"/>
      <c r="C36" s="141"/>
      <c r="D36" s="142"/>
      <c r="E36" s="170"/>
      <c r="F36" s="162"/>
      <c r="G36" s="162"/>
      <c r="H36" s="210"/>
      <c r="I36" s="143"/>
      <c r="J36" s="125"/>
      <c r="K36" s="141"/>
      <c r="L36" s="142"/>
      <c r="M36" s="170"/>
      <c r="N36" s="162"/>
      <c r="O36" s="162"/>
      <c r="P36" s="147"/>
      <c r="Q36" s="149"/>
      <c r="R36" s="147"/>
      <c r="S36" s="149"/>
      <c r="T36" s="147"/>
      <c r="U36" s="149"/>
      <c r="V36" s="125"/>
      <c r="W36" s="141"/>
      <c r="X36" s="142"/>
      <c r="Y36" s="170"/>
      <c r="Z36" s="162"/>
      <c r="AA36" s="162"/>
      <c r="AB36" s="147"/>
      <c r="AC36" s="149"/>
      <c r="AD36" s="147"/>
      <c r="AE36" s="149"/>
      <c r="AF36" s="147"/>
      <c r="AG36" s="149"/>
      <c r="AH36" s="125"/>
      <c r="AI36" s="160"/>
      <c r="AJ36" s="162"/>
      <c r="AK36" s="162"/>
      <c r="AL36" s="210"/>
      <c r="AM36" s="143"/>
      <c r="AN36" s="125"/>
      <c r="AO36" s="160"/>
      <c r="AP36" s="149"/>
      <c r="AQ36" s="149"/>
      <c r="AR36" s="149"/>
      <c r="AS36" s="125"/>
    </row>
    <row r="37" spans="1:45" x14ac:dyDescent="0.2">
      <c r="A37" s="130">
        <v>25</v>
      </c>
      <c r="B37" s="125"/>
      <c r="C37" s="141"/>
      <c r="D37" s="133"/>
      <c r="E37" s="170"/>
      <c r="F37" s="133"/>
      <c r="G37" s="133"/>
      <c r="H37" s="210"/>
      <c r="I37" s="133"/>
      <c r="J37" s="125"/>
      <c r="K37" s="141"/>
      <c r="L37" s="133"/>
      <c r="M37" s="170"/>
      <c r="N37" s="133"/>
      <c r="O37" s="133"/>
      <c r="P37" s="147"/>
      <c r="Q37" s="133"/>
      <c r="R37" s="147"/>
      <c r="S37" s="133"/>
      <c r="T37" s="147"/>
      <c r="U37" s="133"/>
      <c r="V37" s="125"/>
      <c r="W37" s="141"/>
      <c r="X37" s="133"/>
      <c r="Y37" s="170"/>
      <c r="Z37" s="133"/>
      <c r="AA37" s="133"/>
      <c r="AB37" s="147"/>
      <c r="AC37" s="133"/>
      <c r="AD37" s="147"/>
      <c r="AE37" s="133"/>
      <c r="AF37" s="147"/>
      <c r="AG37" s="133"/>
      <c r="AH37" s="125"/>
      <c r="AI37" s="171"/>
      <c r="AJ37" s="172"/>
      <c r="AK37" s="172"/>
      <c r="AL37" s="210"/>
      <c r="AM37" s="133"/>
      <c r="AN37" s="125"/>
      <c r="AO37" s="171"/>
      <c r="AP37" s="133"/>
      <c r="AQ37" s="133"/>
      <c r="AR37" s="133"/>
      <c r="AS37" s="12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327" t="s">
        <v>507</v>
      </c>
      <c r="AJ38" s="267"/>
      <c r="AK38" s="327" t="s">
        <v>508</v>
      </c>
      <c r="AL38" s="267"/>
      <c r="AM38" s="267"/>
      <c r="AN38" s="125"/>
      <c r="AO38" s="125"/>
      <c r="AP38" s="125"/>
      <c r="AQ38" s="125"/>
      <c r="AR38" s="125"/>
      <c r="AS38" s="125"/>
    </row>
    <row r="39" spans="1:45"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row>
    <row r="41" spans="1:45"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1:45"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45" x14ac:dyDescent="0.2">
      <c r="A48" s="125"/>
      <c r="B48" s="125"/>
      <c r="C48" s="125"/>
      <c r="D48" s="125"/>
      <c r="E48" s="125"/>
      <c r="F48" s="125"/>
      <c r="G48" s="125"/>
      <c r="H48" s="125"/>
      <c r="I48" s="125"/>
      <c r="J48" s="125"/>
      <c r="K48" s="322" t="s">
        <v>524</v>
      </c>
      <c r="L48" s="173">
        <f>MAX(L13:L37)</f>
        <v>1</v>
      </c>
      <c r="M48" s="322" t="s">
        <v>524</v>
      </c>
      <c r="N48" s="173">
        <f>L48*MAX(N13:N37)</f>
        <v>1</v>
      </c>
      <c r="O48" s="125"/>
      <c r="P48" s="125"/>
      <c r="Q48" s="125"/>
      <c r="R48" s="322" t="s">
        <v>524</v>
      </c>
      <c r="S48" s="173">
        <f>L48*MAX(N13:N37)*MAX(S13:S37)</f>
        <v>1</v>
      </c>
      <c r="T48" s="125"/>
      <c r="U48" s="125"/>
      <c r="V48" s="125"/>
      <c r="W48" s="322" t="s">
        <v>524</v>
      </c>
      <c r="X48" s="173">
        <f>MAX(X13:X37)</f>
        <v>0.75</v>
      </c>
      <c r="Y48" s="322" t="s">
        <v>524</v>
      </c>
      <c r="Z48" s="173">
        <f>X48*MAX(Z13:Z37)</f>
        <v>0.75</v>
      </c>
      <c r="AA48" s="125"/>
      <c r="AB48" s="125"/>
      <c r="AC48" s="125"/>
      <c r="AD48" s="322" t="s">
        <v>524</v>
      </c>
      <c r="AE48" s="173">
        <f>X48*MAX(Z13:Z37)*MAX(AE13:AE37)</f>
        <v>0.75</v>
      </c>
      <c r="AF48" s="125"/>
      <c r="AG48" s="125"/>
      <c r="AH48" s="125"/>
      <c r="AI48" s="125"/>
      <c r="AJ48" s="125"/>
      <c r="AK48" s="125"/>
      <c r="AL48" s="125"/>
      <c r="AM48" s="125"/>
      <c r="AN48" s="125"/>
      <c r="AO48" s="125"/>
      <c r="AP48" s="125"/>
      <c r="AQ48" s="125"/>
      <c r="AR48" s="125"/>
      <c r="AS48" s="125"/>
    </row>
    <row r="49" spans="1:45" x14ac:dyDescent="0.2">
      <c r="A49" s="125"/>
      <c r="B49" s="125"/>
      <c r="C49" s="125"/>
      <c r="D49" s="125"/>
      <c r="E49" s="125"/>
      <c r="F49" s="125"/>
      <c r="G49" s="125"/>
      <c r="H49" s="125"/>
      <c r="I49" s="125"/>
      <c r="J49" s="125"/>
      <c r="K49" s="125"/>
      <c r="L49" s="125"/>
      <c r="M49" s="174" t="s">
        <v>525</v>
      </c>
      <c r="N49" s="175">
        <f>L48*MIN(N13:N37)</f>
        <v>0.5</v>
      </c>
      <c r="O49" s="125"/>
      <c r="P49" s="125"/>
      <c r="Q49" s="125"/>
      <c r="R49" s="174" t="s">
        <v>525</v>
      </c>
      <c r="S49" s="175">
        <f>L48*MIN(N13:N37)*MIN(S13:S37)</f>
        <v>0.05</v>
      </c>
      <c r="T49" s="125"/>
      <c r="U49" s="125"/>
      <c r="V49" s="125"/>
      <c r="W49" s="125"/>
      <c r="X49" s="125"/>
      <c r="Y49" s="174" t="s">
        <v>525</v>
      </c>
      <c r="Z49" s="175">
        <f>X48*MIN(Z13:Z37)</f>
        <v>0.375</v>
      </c>
      <c r="AA49" s="125"/>
      <c r="AB49" s="125"/>
      <c r="AC49" s="125"/>
      <c r="AD49" s="174" t="s">
        <v>525</v>
      </c>
      <c r="AE49" s="175">
        <f>X48*MIN(Z13:Z37)*MIN(AE13:AE37)</f>
        <v>3.7500000000000006E-2</v>
      </c>
      <c r="AF49" s="125"/>
      <c r="AG49" s="125"/>
      <c r="AH49" s="125"/>
      <c r="AI49" s="125"/>
      <c r="AJ49" s="125"/>
      <c r="AK49" s="125"/>
      <c r="AL49" s="125"/>
      <c r="AM49" s="125"/>
      <c r="AN49" s="125"/>
      <c r="AO49" s="125"/>
      <c r="AP49" s="125"/>
      <c r="AQ49" s="125"/>
      <c r="AR49" s="125"/>
      <c r="AS49" s="12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t="s">
        <v>526</v>
      </c>
      <c r="AB50" s="125"/>
      <c r="AC50" s="125"/>
      <c r="AD50" s="125"/>
      <c r="AE50" s="125"/>
      <c r="AF50" s="125"/>
      <c r="AG50" s="125"/>
      <c r="AH50" s="125"/>
      <c r="AI50" s="125"/>
      <c r="AJ50" s="125"/>
      <c r="AK50" s="125"/>
      <c r="AL50" s="125"/>
      <c r="AM50" s="125"/>
      <c r="AN50" s="125"/>
      <c r="AO50" s="125"/>
      <c r="AP50" s="125"/>
      <c r="AQ50" s="125"/>
      <c r="AR50" s="125"/>
      <c r="AS50" s="12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sheetData>
  <sheetProtection selectLockedCells="1"/>
  <mergeCells count="29">
    <mergeCell ref="AO7:AR7"/>
    <mergeCell ref="AO11:AQ11"/>
    <mergeCell ref="K11:U11"/>
    <mergeCell ref="W11:AG11"/>
    <mergeCell ref="H11:I11"/>
    <mergeCell ref="C11:G11"/>
    <mergeCell ref="AL11:AM11"/>
    <mergeCell ref="AI11:AK11"/>
    <mergeCell ref="Z6:AA6"/>
    <mergeCell ref="C7:I7"/>
    <mergeCell ref="K7:P7"/>
    <mergeCell ref="W7:AB7"/>
    <mergeCell ref="AI7:AM7"/>
    <mergeCell ref="AO4:AR4"/>
    <mergeCell ref="AO5:AR5"/>
    <mergeCell ref="AO6:AR6"/>
    <mergeCell ref="C4:I4"/>
    <mergeCell ref="C5:I5"/>
    <mergeCell ref="AI5:AM5"/>
    <mergeCell ref="W5:AG5"/>
    <mergeCell ref="AI4:AM4"/>
    <mergeCell ref="K4:U4"/>
    <mergeCell ref="W4:AG4"/>
    <mergeCell ref="K5:U5"/>
    <mergeCell ref="F6:G6"/>
    <mergeCell ref="AJ6:AK6"/>
    <mergeCell ref="Q6:U6"/>
    <mergeCell ref="AC6:AG6"/>
    <mergeCell ref="N6:O6"/>
  </mergeCells>
  <hyperlinks>
    <hyperlink ref="A1" location="IGAP!A1" display="IGAP!A1"/>
  </hyperlink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Z57"/>
  <sheetViews>
    <sheetView zoomScale="90" zoomScaleNormal="90" workbookViewId="0">
      <selection activeCell="U1" sqref="U1:W1048576"/>
    </sheetView>
  </sheetViews>
  <sheetFormatPr baseColWidth="10" defaultRowHeight="15.75" x14ac:dyDescent="0.2"/>
  <cols>
    <col min="1" max="1" width="13.28515625" style="127" bestFit="1" customWidth="1"/>
    <col min="2" max="2" width="1.7109375" style="127" customWidth="1"/>
    <col min="3" max="3" width="11.7109375" style="127" customWidth="1"/>
    <col min="4" max="4" width="6.5703125" style="127" bestFit="1" customWidth="1"/>
    <col min="5" max="5" width="14.28515625" style="127" bestFit="1" customWidth="1"/>
    <col min="6" max="6" width="21.28515625" style="127" bestFit="1" customWidth="1"/>
    <col min="7" max="7" width="11.5703125" style="127" bestFit="1" customWidth="1"/>
    <col min="8" max="8" width="12" style="127" customWidth="1"/>
    <col min="9" max="9" width="14" style="127" customWidth="1"/>
    <col min="10" max="10" width="19.28515625" style="127" bestFit="1" customWidth="1"/>
    <col min="11" max="11" width="1.7109375" style="127" customWidth="1"/>
    <col min="12" max="12" width="13.140625" style="127" customWidth="1"/>
    <col min="13" max="13" width="12" style="127" customWidth="1"/>
    <col min="14" max="14" width="1.7109375" style="127" customWidth="1"/>
    <col min="15" max="15" width="9" style="127" bestFit="1" customWidth="1"/>
    <col min="16" max="16" width="9.42578125" style="127" customWidth="1"/>
    <col min="17" max="17" width="7.140625" style="127" bestFit="1" customWidth="1"/>
    <col min="18" max="19" width="11.7109375" style="127" customWidth="1"/>
    <col min="20" max="20" width="1.7109375" style="127" customWidth="1"/>
    <col min="21" max="26" width="14.28515625" style="127" customWidth="1"/>
    <col min="27" max="16384" width="11.42578125" style="127"/>
  </cols>
  <sheetData>
    <row r="1" spans="1:2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 x14ac:dyDescent="0.2">
      <c r="A2" s="13" t="s">
        <v>444</v>
      </c>
      <c r="B2" s="125"/>
      <c r="C2" s="239" t="s">
        <v>557</v>
      </c>
      <c r="D2" s="240"/>
      <c r="E2" s="240"/>
      <c r="F2" s="240"/>
      <c r="G2" s="240"/>
      <c r="H2" s="240"/>
      <c r="I2" s="240"/>
      <c r="J2" s="240"/>
      <c r="K2" s="240"/>
      <c r="L2" s="240"/>
      <c r="M2" s="240"/>
      <c r="N2" s="240"/>
      <c r="O2" s="240"/>
      <c r="P2" s="240"/>
      <c r="Q2" s="240"/>
      <c r="R2" s="240"/>
      <c r="S2" s="240"/>
      <c r="T2" s="125"/>
      <c r="U2" s="350" t="s">
        <v>1100</v>
      </c>
      <c r="V2" s="125"/>
      <c r="W2" s="350" t="s">
        <v>1101</v>
      </c>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267">
        <v>1</v>
      </c>
      <c r="V3" s="125"/>
      <c r="W3" s="267">
        <v>1</v>
      </c>
      <c r="X3" s="125"/>
      <c r="Y3" s="125"/>
      <c r="Z3" s="125"/>
    </row>
    <row r="4" spans="1:26" ht="16.5" thickBot="1" x14ac:dyDescent="0.25">
      <c r="A4" s="35" t="s">
        <v>446</v>
      </c>
      <c r="B4" s="125"/>
      <c r="C4" s="398" t="s">
        <v>705</v>
      </c>
      <c r="D4" s="410"/>
      <c r="E4" s="410"/>
      <c r="F4" s="410"/>
      <c r="G4" s="410"/>
      <c r="H4" s="410"/>
      <c r="I4" s="410"/>
      <c r="J4" s="402"/>
      <c r="K4" s="125"/>
      <c r="L4" s="375" t="s">
        <v>431</v>
      </c>
      <c r="M4" s="373"/>
      <c r="N4" s="125"/>
      <c r="O4" s="409" t="s">
        <v>530</v>
      </c>
      <c r="P4" s="409"/>
      <c r="Q4" s="409"/>
      <c r="R4" s="409"/>
      <c r="S4" s="409"/>
      <c r="T4" s="125"/>
      <c r="U4" s="267">
        <v>2</v>
      </c>
      <c r="V4" s="174"/>
      <c r="W4" s="267">
        <v>2</v>
      </c>
      <c r="X4" s="125"/>
      <c r="Y4" s="125"/>
      <c r="Z4" s="125"/>
    </row>
    <row r="5" spans="1:26" ht="16.5" thickBot="1" x14ac:dyDescent="0.25">
      <c r="A5" s="135" t="s">
        <v>445</v>
      </c>
      <c r="B5" s="125"/>
      <c r="C5" s="398" t="s">
        <v>530</v>
      </c>
      <c r="D5" s="410"/>
      <c r="E5" s="402"/>
      <c r="F5" s="392" t="s">
        <v>536</v>
      </c>
      <c r="G5" s="388"/>
      <c r="H5" s="388"/>
      <c r="I5" s="393"/>
      <c r="J5" s="248" t="s">
        <v>535</v>
      </c>
      <c r="K5" s="125"/>
      <c r="L5" s="375" t="s">
        <v>520</v>
      </c>
      <c r="M5" s="373"/>
      <c r="N5" s="125"/>
      <c r="O5" s="375" t="s">
        <v>515</v>
      </c>
      <c r="P5" s="376"/>
      <c r="Q5" s="376"/>
      <c r="R5" s="376"/>
      <c r="S5" s="376"/>
      <c r="T5" s="125"/>
      <c r="U5" s="267">
        <v>3</v>
      </c>
      <c r="V5" s="174"/>
      <c r="W5" s="267">
        <v>3</v>
      </c>
      <c r="X5" s="125"/>
      <c r="Y5" s="125"/>
      <c r="Z5" s="125"/>
    </row>
    <row r="6" spans="1:26" ht="16.5" thickBot="1" x14ac:dyDescent="0.25">
      <c r="A6" s="125"/>
      <c r="B6" s="125"/>
      <c r="C6" s="392" t="s">
        <v>776</v>
      </c>
      <c r="D6" s="393"/>
      <c r="E6" s="246" t="s">
        <v>868</v>
      </c>
      <c r="F6" s="248" t="s">
        <v>776</v>
      </c>
      <c r="G6" s="125"/>
      <c r="H6" s="392" t="s">
        <v>707</v>
      </c>
      <c r="I6" s="393"/>
      <c r="J6" s="248" t="s">
        <v>776</v>
      </c>
      <c r="K6" s="125"/>
      <c r="L6" s="125"/>
      <c r="M6" s="245" t="s">
        <v>521</v>
      </c>
      <c r="N6" s="125"/>
      <c r="O6" s="125"/>
      <c r="P6" s="392" t="s">
        <v>436</v>
      </c>
      <c r="Q6" s="393"/>
      <c r="R6" s="125"/>
      <c r="S6" s="248" t="s">
        <v>774</v>
      </c>
      <c r="T6" s="125"/>
      <c r="U6" s="267">
        <v>4</v>
      </c>
      <c r="V6" s="174"/>
      <c r="W6" s="267">
        <v>4</v>
      </c>
      <c r="X6" s="125"/>
      <c r="Y6" s="125"/>
      <c r="Z6" s="125"/>
    </row>
    <row r="7" spans="1:26" ht="16.5" thickBot="1" x14ac:dyDescent="0.25">
      <c r="A7" s="125"/>
      <c r="B7" s="125"/>
      <c r="C7" s="395" t="s">
        <v>463</v>
      </c>
      <c r="D7" s="396"/>
      <c r="E7" s="396"/>
      <c r="F7" s="396"/>
      <c r="G7" s="396"/>
      <c r="H7" s="396"/>
      <c r="I7" s="396"/>
      <c r="J7" s="396"/>
      <c r="K7" s="125"/>
      <c r="L7" s="125"/>
      <c r="M7" s="155" t="s">
        <v>770</v>
      </c>
      <c r="N7" s="125"/>
      <c r="O7" s="395" t="s">
        <v>841</v>
      </c>
      <c r="P7" s="396"/>
      <c r="Q7" s="396"/>
      <c r="R7" s="396"/>
      <c r="S7" s="396"/>
      <c r="T7" s="125"/>
      <c r="U7" s="267">
        <v>5</v>
      </c>
      <c r="V7" s="174" t="s">
        <v>868</v>
      </c>
      <c r="W7" s="267">
        <v>5</v>
      </c>
      <c r="X7" s="125"/>
      <c r="Y7" s="125"/>
      <c r="Z7" s="125"/>
    </row>
    <row r="8" spans="1:26" ht="16.5" thickBot="1" x14ac:dyDescent="0.25">
      <c r="A8" s="145" t="s">
        <v>645</v>
      </c>
      <c r="B8" s="125"/>
      <c r="C8" s="145" t="s">
        <v>636</v>
      </c>
      <c r="D8" s="145" t="s">
        <v>426</v>
      </c>
      <c r="E8" s="168" t="s">
        <v>706</v>
      </c>
      <c r="F8" s="145" t="s">
        <v>426</v>
      </c>
      <c r="G8" s="157" t="s">
        <v>636</v>
      </c>
      <c r="H8" s="145" t="s">
        <v>426</v>
      </c>
      <c r="I8" s="145" t="s">
        <v>427</v>
      </c>
      <c r="J8" s="145" t="s">
        <v>426</v>
      </c>
      <c r="K8" s="125"/>
      <c r="L8" s="157" t="s">
        <v>636</v>
      </c>
      <c r="M8" s="156" t="s">
        <v>771</v>
      </c>
      <c r="N8" s="125"/>
      <c r="O8" s="145" t="s">
        <v>636</v>
      </c>
      <c r="P8" s="145" t="s">
        <v>426</v>
      </c>
      <c r="Q8" s="145" t="s">
        <v>427</v>
      </c>
      <c r="R8" s="153" t="s">
        <v>638</v>
      </c>
      <c r="S8" s="153" t="s">
        <v>637</v>
      </c>
      <c r="T8" s="125"/>
      <c r="U8" s="267">
        <v>6</v>
      </c>
      <c r="V8" s="174"/>
      <c r="W8" s="267">
        <v>6</v>
      </c>
      <c r="X8" s="125"/>
      <c r="Y8" s="125"/>
      <c r="Z8" s="125"/>
    </row>
    <row r="9" spans="1:26" s="129" customFormat="1" x14ac:dyDescent="0.2">
      <c r="A9" s="214" t="s">
        <v>644</v>
      </c>
      <c r="B9" s="126"/>
      <c r="C9" s="126"/>
      <c r="D9" s="216">
        <v>0</v>
      </c>
      <c r="E9" s="216">
        <v>0</v>
      </c>
      <c r="F9" s="234">
        <v>0</v>
      </c>
      <c r="G9" s="126"/>
      <c r="H9" s="216">
        <v>1</v>
      </c>
      <c r="I9" s="216">
        <v>1</v>
      </c>
      <c r="J9" s="234">
        <v>0</v>
      </c>
      <c r="K9" s="126"/>
      <c r="L9" s="126"/>
      <c r="M9" s="216">
        <v>0</v>
      </c>
      <c r="N9" s="126"/>
      <c r="O9" s="126"/>
      <c r="P9" s="216">
        <v>1</v>
      </c>
      <c r="Q9" s="216">
        <v>1</v>
      </c>
      <c r="R9" s="126"/>
      <c r="S9" s="216">
        <v>1</v>
      </c>
      <c r="T9" s="126"/>
      <c r="U9" s="267">
        <v>7</v>
      </c>
      <c r="V9" s="174"/>
      <c r="W9" s="267">
        <v>7</v>
      </c>
      <c r="X9" s="126"/>
      <c r="Y9" s="126"/>
      <c r="Z9" s="126"/>
    </row>
    <row r="10" spans="1:26" s="226" customFormat="1" x14ac:dyDescent="0.2">
      <c r="A10" s="218" t="s">
        <v>642</v>
      </c>
      <c r="B10" s="219"/>
      <c r="C10" s="219"/>
      <c r="D10" s="220">
        <f>COUNT(D13:D37)</f>
        <v>1</v>
      </c>
      <c r="E10" s="220">
        <f>COUNT(E13:E37)</f>
        <v>1</v>
      </c>
      <c r="F10" s="220">
        <f>COUNT(F13:F37)</f>
        <v>1</v>
      </c>
      <c r="G10" s="219"/>
      <c r="H10" s="220">
        <f>COUNT(H13:H37)</f>
        <v>4</v>
      </c>
      <c r="I10" s="220">
        <f>COUNT(I13:I37)</f>
        <v>4</v>
      </c>
      <c r="J10" s="220">
        <f>COUNT(J13:J37)</f>
        <v>1</v>
      </c>
      <c r="K10" s="219"/>
      <c r="L10" s="219"/>
      <c r="M10" s="220">
        <f>COUNT(M13:M37)</f>
        <v>1</v>
      </c>
      <c r="N10" s="219"/>
      <c r="O10" s="219"/>
      <c r="P10" s="220">
        <f>COUNT(P13:P37)</f>
        <v>2</v>
      </c>
      <c r="Q10" s="220">
        <f>COUNT(Q13:Q37)</f>
        <v>2</v>
      </c>
      <c r="R10" s="219"/>
      <c r="S10" s="220">
        <f>COUNT(S13:S37)</f>
        <v>2</v>
      </c>
      <c r="T10" s="219"/>
      <c r="U10" s="267">
        <v>8</v>
      </c>
      <c r="V10" s="174"/>
      <c r="W10" s="267">
        <v>8</v>
      </c>
      <c r="X10" s="219"/>
      <c r="Y10" s="219"/>
      <c r="Z10" s="219"/>
    </row>
    <row r="11" spans="1:26" s="226" customFormat="1" x14ac:dyDescent="0.2">
      <c r="A11" s="221" t="s">
        <v>643</v>
      </c>
      <c r="B11" s="219"/>
      <c r="C11" s="383" t="s">
        <v>907</v>
      </c>
      <c r="D11" s="383"/>
      <c r="E11" s="383"/>
      <c r="F11" s="276" t="s">
        <v>378</v>
      </c>
      <c r="G11" s="385" t="s">
        <v>908</v>
      </c>
      <c r="H11" s="385"/>
      <c r="I11" s="385"/>
      <c r="J11" s="279" t="s">
        <v>303</v>
      </c>
      <c r="K11" s="219"/>
      <c r="L11" s="383" t="s">
        <v>307</v>
      </c>
      <c r="M11" s="383"/>
      <c r="N11" s="219"/>
      <c r="O11" s="383" t="s">
        <v>677</v>
      </c>
      <c r="P11" s="383"/>
      <c r="Q11" s="383"/>
      <c r="R11" s="383"/>
      <c r="S11" s="383"/>
      <c r="T11" s="219"/>
      <c r="U11" s="267">
        <v>9</v>
      </c>
      <c r="V11" s="174"/>
      <c r="W11" s="267">
        <v>9</v>
      </c>
      <c r="X11" s="219"/>
      <c r="Y11" s="219"/>
      <c r="Z11" s="219"/>
    </row>
    <row r="12" spans="1:26" x14ac:dyDescent="0.2">
      <c r="A12" s="130" t="s">
        <v>317</v>
      </c>
      <c r="B12" s="125"/>
      <c r="C12" s="131" t="s">
        <v>434</v>
      </c>
      <c r="D12" s="130" t="s">
        <v>635</v>
      </c>
      <c r="E12" s="130" t="s">
        <v>635</v>
      </c>
      <c r="F12" s="131" t="s">
        <v>432</v>
      </c>
      <c r="G12" s="131" t="s">
        <v>438</v>
      </c>
      <c r="H12" s="130" t="s">
        <v>4</v>
      </c>
      <c r="I12" s="130" t="s">
        <v>4</v>
      </c>
      <c r="J12" s="131" t="s">
        <v>432</v>
      </c>
      <c r="K12" s="125"/>
      <c r="L12" s="131" t="s">
        <v>434</v>
      </c>
      <c r="M12" s="131" t="s">
        <v>521</v>
      </c>
      <c r="N12" s="125"/>
      <c r="O12" s="131" t="s">
        <v>434</v>
      </c>
      <c r="P12" s="130" t="s">
        <v>3</v>
      </c>
      <c r="Q12" s="130" t="s">
        <v>3</v>
      </c>
      <c r="R12" s="130" t="s">
        <v>635</v>
      </c>
      <c r="S12" s="130" t="s">
        <v>454</v>
      </c>
      <c r="T12" s="125"/>
      <c r="U12" s="267">
        <v>10</v>
      </c>
      <c r="V12" s="174"/>
      <c r="W12" s="267">
        <v>10</v>
      </c>
      <c r="X12" s="125"/>
      <c r="Y12" s="125"/>
      <c r="Z12" s="125"/>
    </row>
    <row r="13" spans="1:26" x14ac:dyDescent="0.2">
      <c r="A13" s="130">
        <v>1</v>
      </c>
      <c r="B13" s="125"/>
      <c r="C13" s="141">
        <v>1</v>
      </c>
      <c r="D13" s="146">
        <v>36</v>
      </c>
      <c r="E13" s="146">
        <v>12</v>
      </c>
      <c r="F13" s="146">
        <v>16</v>
      </c>
      <c r="G13" s="160">
        <v>0</v>
      </c>
      <c r="H13" s="133">
        <v>0</v>
      </c>
      <c r="I13" s="133">
        <v>0</v>
      </c>
      <c r="J13" s="146">
        <v>36</v>
      </c>
      <c r="K13" s="125"/>
      <c r="L13" s="141">
        <v>1</v>
      </c>
      <c r="M13" s="146">
        <v>0</v>
      </c>
      <c r="N13" s="125"/>
      <c r="O13" s="141">
        <v>1</v>
      </c>
      <c r="P13" s="133">
        <v>30</v>
      </c>
      <c r="Q13" s="133">
        <v>0</v>
      </c>
      <c r="R13" s="176">
        <v>1</v>
      </c>
      <c r="S13" s="133">
        <v>0.1</v>
      </c>
      <c r="T13" s="125"/>
      <c r="U13" s="267">
        <v>11</v>
      </c>
      <c r="V13" s="174"/>
      <c r="W13" s="267">
        <v>11</v>
      </c>
      <c r="X13" s="125"/>
      <c r="Y13" s="125"/>
      <c r="Z13" s="125"/>
    </row>
    <row r="14" spans="1:26" x14ac:dyDescent="0.2">
      <c r="A14" s="130">
        <v>2</v>
      </c>
      <c r="B14" s="125"/>
      <c r="C14" s="141"/>
      <c r="D14" s="148"/>
      <c r="E14" s="148"/>
      <c r="F14" s="148"/>
      <c r="G14" s="160">
        <v>20</v>
      </c>
      <c r="H14" s="162">
        <v>20</v>
      </c>
      <c r="I14" s="162">
        <v>0</v>
      </c>
      <c r="J14" s="148"/>
      <c r="K14" s="125"/>
      <c r="L14" s="141"/>
      <c r="M14" s="152"/>
      <c r="N14" s="125"/>
      <c r="O14" s="141">
        <v>30</v>
      </c>
      <c r="P14" s="142">
        <v>60</v>
      </c>
      <c r="Q14" s="142">
        <v>0</v>
      </c>
      <c r="R14" s="176">
        <v>50</v>
      </c>
      <c r="S14" s="143">
        <v>1</v>
      </c>
      <c r="T14" s="125"/>
      <c r="U14" s="267">
        <v>12</v>
      </c>
      <c r="V14" s="174"/>
      <c r="W14" s="267">
        <v>12</v>
      </c>
      <c r="X14" s="125"/>
      <c r="Y14" s="125"/>
      <c r="Z14" s="125"/>
    </row>
    <row r="15" spans="1:26" x14ac:dyDescent="0.2">
      <c r="A15" s="130">
        <v>3</v>
      </c>
      <c r="B15" s="125"/>
      <c r="C15" s="141"/>
      <c r="D15" s="146"/>
      <c r="E15" s="146"/>
      <c r="F15" s="146"/>
      <c r="G15" s="160">
        <v>50</v>
      </c>
      <c r="H15" s="133">
        <v>50</v>
      </c>
      <c r="I15" s="133">
        <v>0</v>
      </c>
      <c r="J15" s="146"/>
      <c r="K15" s="125"/>
      <c r="L15" s="141"/>
      <c r="M15" s="146"/>
      <c r="N15" s="125"/>
      <c r="O15" s="141"/>
      <c r="P15" s="133"/>
      <c r="Q15" s="133"/>
      <c r="R15" s="176"/>
      <c r="S15" s="133"/>
      <c r="T15" s="125"/>
      <c r="U15" s="277">
        <v>13</v>
      </c>
      <c r="V15" s="353"/>
      <c r="W15" s="354">
        <v>13</v>
      </c>
      <c r="X15" s="125"/>
      <c r="Y15" s="125"/>
      <c r="Z15" s="125"/>
    </row>
    <row r="16" spans="1:26" x14ac:dyDescent="0.2">
      <c r="A16" s="130">
        <v>4</v>
      </c>
      <c r="B16" s="125"/>
      <c r="C16" s="141"/>
      <c r="D16" s="148"/>
      <c r="E16" s="148"/>
      <c r="F16" s="148"/>
      <c r="G16" s="160">
        <v>100</v>
      </c>
      <c r="H16" s="162">
        <v>100</v>
      </c>
      <c r="I16" s="162">
        <v>0</v>
      </c>
      <c r="J16" s="148"/>
      <c r="K16" s="125"/>
      <c r="L16" s="141"/>
      <c r="M16" s="152"/>
      <c r="N16" s="125"/>
      <c r="O16" s="141"/>
      <c r="P16" s="142"/>
      <c r="Q16" s="142"/>
      <c r="R16" s="176"/>
      <c r="S16" s="143"/>
      <c r="T16" s="125"/>
      <c r="U16" s="277">
        <v>14</v>
      </c>
      <c r="V16" s="353"/>
      <c r="W16" s="354">
        <v>14</v>
      </c>
      <c r="X16" s="125"/>
      <c r="Y16" s="125"/>
      <c r="Z16" s="125"/>
    </row>
    <row r="17" spans="1:26" x14ac:dyDescent="0.2">
      <c r="A17" s="130">
        <v>5</v>
      </c>
      <c r="B17" s="125"/>
      <c r="C17" s="141"/>
      <c r="D17" s="146"/>
      <c r="E17" s="146"/>
      <c r="F17" s="146"/>
      <c r="G17" s="160"/>
      <c r="H17" s="133"/>
      <c r="I17" s="133"/>
      <c r="J17" s="146"/>
      <c r="K17" s="125"/>
      <c r="L17" s="141"/>
      <c r="M17" s="146"/>
      <c r="N17" s="125"/>
      <c r="O17" s="141"/>
      <c r="P17" s="133"/>
      <c r="Q17" s="133"/>
      <c r="R17" s="176"/>
      <c r="S17" s="133"/>
      <c r="T17" s="125"/>
      <c r="U17" s="277">
        <v>15</v>
      </c>
      <c r="V17" s="353" t="s">
        <v>869</v>
      </c>
      <c r="W17" s="354">
        <v>15</v>
      </c>
      <c r="X17" s="125"/>
      <c r="Y17" s="125"/>
      <c r="Z17" s="125"/>
    </row>
    <row r="18" spans="1:26" x14ac:dyDescent="0.2">
      <c r="A18" s="130">
        <v>6</v>
      </c>
      <c r="B18" s="125"/>
      <c r="C18" s="141"/>
      <c r="D18" s="148"/>
      <c r="E18" s="148"/>
      <c r="F18" s="148"/>
      <c r="G18" s="160"/>
      <c r="H18" s="162"/>
      <c r="I18" s="162"/>
      <c r="J18" s="148"/>
      <c r="K18" s="125"/>
      <c r="L18" s="141"/>
      <c r="M18" s="152"/>
      <c r="N18" s="125"/>
      <c r="O18" s="141"/>
      <c r="P18" s="142"/>
      <c r="Q18" s="142"/>
      <c r="R18" s="176"/>
      <c r="S18" s="143"/>
      <c r="T18" s="125"/>
      <c r="U18" s="277">
        <v>16</v>
      </c>
      <c r="V18" s="355" t="s">
        <v>869</v>
      </c>
      <c r="W18" s="354">
        <v>16</v>
      </c>
      <c r="X18" s="125"/>
      <c r="Y18" s="125"/>
      <c r="Z18" s="125"/>
    </row>
    <row r="19" spans="1:26" x14ac:dyDescent="0.2">
      <c r="A19" s="130">
        <v>7</v>
      </c>
      <c r="B19" s="125"/>
      <c r="C19" s="141"/>
      <c r="D19" s="146"/>
      <c r="E19" s="146"/>
      <c r="F19" s="146"/>
      <c r="G19" s="160"/>
      <c r="H19" s="133"/>
      <c r="I19" s="133"/>
      <c r="J19" s="146"/>
      <c r="K19" s="125"/>
      <c r="L19" s="141"/>
      <c r="M19" s="146"/>
      <c r="N19" s="125"/>
      <c r="O19" s="141"/>
      <c r="P19" s="133"/>
      <c r="Q19" s="133"/>
      <c r="R19" s="176"/>
      <c r="S19" s="133"/>
      <c r="T19" s="125"/>
      <c r="U19" s="278">
        <v>17</v>
      </c>
      <c r="V19" s="349"/>
      <c r="W19" s="354">
        <v>17</v>
      </c>
      <c r="X19" s="125"/>
      <c r="Y19" s="125"/>
      <c r="Z19" s="125"/>
    </row>
    <row r="20" spans="1:26" x14ac:dyDescent="0.2">
      <c r="A20" s="130">
        <v>8</v>
      </c>
      <c r="B20" s="125"/>
      <c r="C20" s="141"/>
      <c r="D20" s="148"/>
      <c r="E20" s="148"/>
      <c r="F20" s="148"/>
      <c r="G20" s="160"/>
      <c r="H20" s="162"/>
      <c r="I20" s="162"/>
      <c r="J20" s="148"/>
      <c r="K20" s="125"/>
      <c r="L20" s="141"/>
      <c r="M20" s="152"/>
      <c r="N20" s="125"/>
      <c r="O20" s="141"/>
      <c r="P20" s="142"/>
      <c r="Q20" s="142"/>
      <c r="R20" s="176"/>
      <c r="S20" s="143"/>
      <c r="T20" s="125"/>
      <c r="U20" s="278">
        <v>18</v>
      </c>
      <c r="V20" s="349"/>
      <c r="W20" s="354">
        <v>18</v>
      </c>
      <c r="X20" s="125"/>
      <c r="Y20" s="125"/>
      <c r="Z20" s="125"/>
    </row>
    <row r="21" spans="1:26" x14ac:dyDescent="0.2">
      <c r="A21" s="130">
        <v>9</v>
      </c>
      <c r="B21" s="125"/>
      <c r="C21" s="141"/>
      <c r="D21" s="146"/>
      <c r="E21" s="146"/>
      <c r="F21" s="146"/>
      <c r="G21" s="160"/>
      <c r="H21" s="133"/>
      <c r="I21" s="133"/>
      <c r="J21" s="146"/>
      <c r="K21" s="125"/>
      <c r="L21" s="141"/>
      <c r="M21" s="146"/>
      <c r="N21" s="125"/>
      <c r="O21" s="141"/>
      <c r="P21" s="133"/>
      <c r="Q21" s="133"/>
      <c r="R21" s="176"/>
      <c r="S21" s="133"/>
      <c r="T21" s="125"/>
      <c r="U21" s="278">
        <v>19</v>
      </c>
      <c r="V21" s="349"/>
      <c r="W21" s="354">
        <v>19</v>
      </c>
      <c r="X21" s="125"/>
      <c r="Y21" s="125"/>
      <c r="Z21" s="125"/>
    </row>
    <row r="22" spans="1:26" x14ac:dyDescent="0.2">
      <c r="A22" s="130">
        <v>10</v>
      </c>
      <c r="B22" s="125"/>
      <c r="C22" s="141"/>
      <c r="D22" s="148"/>
      <c r="E22" s="148"/>
      <c r="F22" s="148"/>
      <c r="G22" s="160"/>
      <c r="H22" s="162"/>
      <c r="I22" s="162"/>
      <c r="J22" s="148"/>
      <c r="K22" s="125"/>
      <c r="L22" s="141"/>
      <c r="M22" s="152"/>
      <c r="N22" s="125"/>
      <c r="O22" s="141"/>
      <c r="P22" s="142"/>
      <c r="Q22" s="142"/>
      <c r="R22" s="176"/>
      <c r="S22" s="143"/>
      <c r="T22" s="125"/>
      <c r="U22" s="278">
        <v>20</v>
      </c>
      <c r="V22" s="349"/>
      <c r="W22" s="354">
        <v>20</v>
      </c>
      <c r="X22" s="125"/>
      <c r="Y22" s="125"/>
      <c r="Z22" s="125"/>
    </row>
    <row r="23" spans="1:26" x14ac:dyDescent="0.2">
      <c r="A23" s="130">
        <v>11</v>
      </c>
      <c r="B23" s="125"/>
      <c r="C23" s="141"/>
      <c r="D23" s="146"/>
      <c r="E23" s="146"/>
      <c r="F23" s="146"/>
      <c r="G23" s="160"/>
      <c r="H23" s="133"/>
      <c r="I23" s="133"/>
      <c r="J23" s="146"/>
      <c r="K23" s="125"/>
      <c r="L23" s="141"/>
      <c r="M23" s="146"/>
      <c r="N23" s="125"/>
      <c r="O23" s="141"/>
      <c r="P23" s="133"/>
      <c r="Q23" s="133"/>
      <c r="R23" s="176"/>
      <c r="S23" s="133"/>
      <c r="T23" s="125"/>
      <c r="U23" s="278">
        <v>21</v>
      </c>
      <c r="V23" s="349"/>
      <c r="W23" s="354">
        <v>21</v>
      </c>
      <c r="X23" s="125"/>
      <c r="Y23" s="125"/>
      <c r="Z23" s="125"/>
    </row>
    <row r="24" spans="1:26" x14ac:dyDescent="0.2">
      <c r="A24" s="130">
        <v>12</v>
      </c>
      <c r="B24" s="125"/>
      <c r="C24" s="141"/>
      <c r="D24" s="148"/>
      <c r="E24" s="148"/>
      <c r="F24" s="148"/>
      <c r="G24" s="160"/>
      <c r="H24" s="162"/>
      <c r="I24" s="162"/>
      <c r="J24" s="148"/>
      <c r="K24" s="125"/>
      <c r="L24" s="141"/>
      <c r="M24" s="152"/>
      <c r="N24" s="125"/>
      <c r="O24" s="141"/>
      <c r="P24" s="142"/>
      <c r="Q24" s="142"/>
      <c r="R24" s="176"/>
      <c r="S24" s="143"/>
      <c r="T24" s="125"/>
      <c r="U24" s="278">
        <v>22</v>
      </c>
      <c r="V24" s="349"/>
      <c r="W24" s="354">
        <v>22</v>
      </c>
      <c r="X24" s="125"/>
      <c r="Y24" s="125"/>
      <c r="Z24" s="125"/>
    </row>
    <row r="25" spans="1:26" x14ac:dyDescent="0.2">
      <c r="A25" s="130">
        <v>13</v>
      </c>
      <c r="B25" s="125"/>
      <c r="C25" s="141"/>
      <c r="D25" s="146"/>
      <c r="E25" s="146"/>
      <c r="F25" s="146"/>
      <c r="G25" s="160"/>
      <c r="H25" s="133"/>
      <c r="I25" s="133"/>
      <c r="J25" s="146"/>
      <c r="K25" s="125"/>
      <c r="L25" s="141"/>
      <c r="M25" s="146"/>
      <c r="N25" s="125"/>
      <c r="O25" s="141"/>
      <c r="P25" s="133"/>
      <c r="Q25" s="133"/>
      <c r="R25" s="176"/>
      <c r="S25" s="133"/>
      <c r="T25" s="125"/>
      <c r="U25" s="278">
        <v>23</v>
      </c>
      <c r="V25" s="349"/>
      <c r="W25" s="354">
        <v>23</v>
      </c>
      <c r="X25" s="125"/>
      <c r="Y25" s="125"/>
      <c r="Z25" s="125"/>
    </row>
    <row r="26" spans="1:26" x14ac:dyDescent="0.2">
      <c r="A26" s="130">
        <v>14</v>
      </c>
      <c r="B26" s="125"/>
      <c r="C26" s="141"/>
      <c r="D26" s="148"/>
      <c r="E26" s="148"/>
      <c r="F26" s="148"/>
      <c r="G26" s="160"/>
      <c r="H26" s="162"/>
      <c r="I26" s="162"/>
      <c r="J26" s="148"/>
      <c r="K26" s="125"/>
      <c r="L26" s="141"/>
      <c r="M26" s="152"/>
      <c r="N26" s="125"/>
      <c r="O26" s="141"/>
      <c r="P26" s="142"/>
      <c r="Q26" s="142"/>
      <c r="R26" s="176"/>
      <c r="S26" s="143"/>
      <c r="T26" s="125"/>
      <c r="U26" s="278">
        <v>24</v>
      </c>
      <c r="V26" s="349"/>
      <c r="W26" s="354">
        <v>24</v>
      </c>
      <c r="X26" s="125"/>
      <c r="Y26" s="125"/>
      <c r="Z26" s="125"/>
    </row>
    <row r="27" spans="1:26" x14ac:dyDescent="0.2">
      <c r="A27" s="130">
        <v>15</v>
      </c>
      <c r="B27" s="125"/>
      <c r="C27" s="141"/>
      <c r="D27" s="146"/>
      <c r="E27" s="146"/>
      <c r="F27" s="146"/>
      <c r="G27" s="160"/>
      <c r="H27" s="133"/>
      <c r="I27" s="133"/>
      <c r="J27" s="146"/>
      <c r="K27" s="125"/>
      <c r="L27" s="141"/>
      <c r="M27" s="146"/>
      <c r="N27" s="125"/>
      <c r="O27" s="141"/>
      <c r="P27" s="133"/>
      <c r="Q27" s="133"/>
      <c r="R27" s="176"/>
      <c r="S27" s="133"/>
      <c r="T27" s="125"/>
      <c r="U27" s="278">
        <v>25</v>
      </c>
      <c r="V27" s="349" t="s">
        <v>870</v>
      </c>
      <c r="W27" s="354">
        <v>25</v>
      </c>
      <c r="X27" s="125"/>
      <c r="Y27" s="125"/>
      <c r="Z27" s="125"/>
    </row>
    <row r="28" spans="1:26" x14ac:dyDescent="0.2">
      <c r="A28" s="130">
        <v>16</v>
      </c>
      <c r="B28" s="125"/>
      <c r="C28" s="141"/>
      <c r="D28" s="148"/>
      <c r="E28" s="148"/>
      <c r="F28" s="148"/>
      <c r="G28" s="160"/>
      <c r="H28" s="162"/>
      <c r="I28" s="162"/>
      <c r="J28" s="148"/>
      <c r="K28" s="125"/>
      <c r="L28" s="141"/>
      <c r="M28" s="152"/>
      <c r="N28" s="125"/>
      <c r="O28" s="141"/>
      <c r="P28" s="142"/>
      <c r="Q28" s="142"/>
      <c r="R28" s="176"/>
      <c r="S28" s="143"/>
      <c r="T28" s="125"/>
      <c r="U28" s="278">
        <v>26</v>
      </c>
      <c r="V28" s="349"/>
      <c r="W28" s="354">
        <v>26</v>
      </c>
      <c r="X28" s="125"/>
      <c r="Y28" s="125"/>
      <c r="Z28" s="125"/>
    </row>
    <row r="29" spans="1:26" x14ac:dyDescent="0.2">
      <c r="A29" s="130">
        <v>17</v>
      </c>
      <c r="B29" s="125"/>
      <c r="C29" s="141"/>
      <c r="D29" s="146"/>
      <c r="E29" s="146"/>
      <c r="F29" s="146"/>
      <c r="G29" s="160"/>
      <c r="H29" s="133"/>
      <c r="I29" s="133"/>
      <c r="J29" s="146"/>
      <c r="K29" s="125"/>
      <c r="L29" s="141"/>
      <c r="M29" s="146"/>
      <c r="N29" s="125"/>
      <c r="O29" s="141"/>
      <c r="P29" s="133"/>
      <c r="Q29" s="133"/>
      <c r="R29" s="176"/>
      <c r="S29" s="133"/>
      <c r="T29" s="125"/>
      <c r="U29" s="278">
        <v>27</v>
      </c>
      <c r="V29" s="349"/>
      <c r="W29" s="354">
        <v>27</v>
      </c>
      <c r="X29" s="125"/>
      <c r="Y29" s="125"/>
      <c r="Z29" s="125"/>
    </row>
    <row r="30" spans="1:26" x14ac:dyDescent="0.2">
      <c r="A30" s="130">
        <v>18</v>
      </c>
      <c r="B30" s="125"/>
      <c r="C30" s="141"/>
      <c r="D30" s="148"/>
      <c r="E30" s="148"/>
      <c r="F30" s="148"/>
      <c r="G30" s="160"/>
      <c r="H30" s="162"/>
      <c r="I30" s="162"/>
      <c r="J30" s="148"/>
      <c r="K30" s="125"/>
      <c r="L30" s="141"/>
      <c r="M30" s="152"/>
      <c r="N30" s="125"/>
      <c r="O30" s="141"/>
      <c r="P30" s="142"/>
      <c r="Q30" s="142"/>
      <c r="R30" s="176"/>
      <c r="S30" s="143"/>
      <c r="T30" s="125"/>
      <c r="U30" s="278">
        <v>28</v>
      </c>
      <c r="V30" s="349"/>
      <c r="W30" s="354">
        <v>28</v>
      </c>
      <c r="X30" s="125"/>
      <c r="Y30" s="125"/>
      <c r="Z30" s="125"/>
    </row>
    <row r="31" spans="1:26" x14ac:dyDescent="0.2">
      <c r="A31" s="130">
        <v>19</v>
      </c>
      <c r="B31" s="125"/>
      <c r="C31" s="141"/>
      <c r="D31" s="146"/>
      <c r="E31" s="146"/>
      <c r="F31" s="146"/>
      <c r="G31" s="160"/>
      <c r="H31" s="133"/>
      <c r="I31" s="133"/>
      <c r="J31" s="146"/>
      <c r="K31" s="125"/>
      <c r="L31" s="141"/>
      <c r="M31" s="146"/>
      <c r="N31" s="125"/>
      <c r="O31" s="141"/>
      <c r="P31" s="133"/>
      <c r="Q31" s="133"/>
      <c r="R31" s="176"/>
      <c r="S31" s="133"/>
      <c r="T31" s="125"/>
      <c r="U31" s="278">
        <v>29</v>
      </c>
      <c r="V31" s="349"/>
      <c r="W31" s="354">
        <v>29</v>
      </c>
      <c r="X31" s="125"/>
      <c r="Y31" s="125"/>
      <c r="Z31" s="125"/>
    </row>
    <row r="32" spans="1:26" x14ac:dyDescent="0.2">
      <c r="A32" s="130">
        <v>20</v>
      </c>
      <c r="B32" s="125"/>
      <c r="C32" s="141"/>
      <c r="D32" s="148"/>
      <c r="E32" s="148"/>
      <c r="F32" s="148"/>
      <c r="G32" s="160"/>
      <c r="H32" s="162"/>
      <c r="I32" s="162"/>
      <c r="J32" s="148"/>
      <c r="K32" s="125"/>
      <c r="L32" s="141"/>
      <c r="M32" s="152"/>
      <c r="N32" s="125"/>
      <c r="O32" s="141"/>
      <c r="P32" s="142"/>
      <c r="Q32" s="142"/>
      <c r="R32" s="176"/>
      <c r="S32" s="143"/>
      <c r="T32" s="125"/>
      <c r="U32" s="278">
        <v>30</v>
      </c>
      <c r="V32" s="349"/>
      <c r="W32" s="354">
        <v>30</v>
      </c>
      <c r="X32" s="125"/>
      <c r="Y32" s="125"/>
      <c r="Z32" s="125"/>
    </row>
    <row r="33" spans="1:26" x14ac:dyDescent="0.2">
      <c r="A33" s="130">
        <v>21</v>
      </c>
      <c r="B33" s="125"/>
      <c r="C33" s="141"/>
      <c r="D33" s="146"/>
      <c r="E33" s="146"/>
      <c r="F33" s="146"/>
      <c r="G33" s="160"/>
      <c r="H33" s="133"/>
      <c r="I33" s="133"/>
      <c r="J33" s="146"/>
      <c r="K33" s="125"/>
      <c r="L33" s="141"/>
      <c r="M33" s="146"/>
      <c r="N33" s="125"/>
      <c r="O33" s="141"/>
      <c r="P33" s="133"/>
      <c r="Q33" s="133"/>
      <c r="R33" s="176"/>
      <c r="S33" s="133"/>
      <c r="T33" s="125"/>
      <c r="U33" s="278">
        <v>31</v>
      </c>
      <c r="V33" s="349"/>
      <c r="W33" s="354">
        <v>31</v>
      </c>
      <c r="X33" s="125"/>
      <c r="Y33" s="125"/>
      <c r="Z33" s="125"/>
    </row>
    <row r="34" spans="1:26" x14ac:dyDescent="0.2">
      <c r="A34" s="130">
        <v>22</v>
      </c>
      <c r="B34" s="125"/>
      <c r="C34" s="141"/>
      <c r="D34" s="148"/>
      <c r="E34" s="148"/>
      <c r="F34" s="148"/>
      <c r="G34" s="160"/>
      <c r="H34" s="162"/>
      <c r="I34" s="162"/>
      <c r="J34" s="148"/>
      <c r="K34" s="125"/>
      <c r="L34" s="141"/>
      <c r="M34" s="152"/>
      <c r="N34" s="125"/>
      <c r="O34" s="141"/>
      <c r="P34" s="142"/>
      <c r="Q34" s="142"/>
      <c r="R34" s="176"/>
      <c r="S34" s="143"/>
      <c r="T34" s="125"/>
      <c r="U34" s="278">
        <v>32</v>
      </c>
      <c r="V34" s="349"/>
      <c r="W34" s="354">
        <v>32</v>
      </c>
      <c r="X34" s="125"/>
      <c r="Y34" s="125"/>
      <c r="Z34" s="125"/>
    </row>
    <row r="35" spans="1:26" x14ac:dyDescent="0.2">
      <c r="A35" s="130">
        <v>23</v>
      </c>
      <c r="B35" s="125"/>
      <c r="C35" s="141"/>
      <c r="D35" s="146"/>
      <c r="E35" s="146"/>
      <c r="F35" s="146"/>
      <c r="G35" s="160"/>
      <c r="H35" s="133"/>
      <c r="I35" s="133"/>
      <c r="J35" s="146"/>
      <c r="K35" s="125"/>
      <c r="L35" s="141"/>
      <c r="M35" s="146"/>
      <c r="N35" s="125"/>
      <c r="O35" s="141"/>
      <c r="P35" s="133"/>
      <c r="Q35" s="133"/>
      <c r="R35" s="176"/>
      <c r="S35" s="133"/>
      <c r="T35" s="125"/>
      <c r="U35" s="278">
        <v>33</v>
      </c>
      <c r="V35" s="349"/>
      <c r="W35" s="354">
        <v>33</v>
      </c>
      <c r="X35" s="125"/>
      <c r="Y35" s="125"/>
      <c r="Z35" s="125"/>
    </row>
    <row r="36" spans="1:26" x14ac:dyDescent="0.2">
      <c r="A36" s="130">
        <v>24</v>
      </c>
      <c r="B36" s="125"/>
      <c r="C36" s="141"/>
      <c r="D36" s="148"/>
      <c r="E36" s="148"/>
      <c r="F36" s="148"/>
      <c r="G36" s="160"/>
      <c r="H36" s="162"/>
      <c r="I36" s="162"/>
      <c r="J36" s="148"/>
      <c r="K36" s="125"/>
      <c r="L36" s="141"/>
      <c r="M36" s="152"/>
      <c r="N36" s="125"/>
      <c r="O36" s="141"/>
      <c r="P36" s="142"/>
      <c r="Q36" s="142"/>
      <c r="R36" s="176"/>
      <c r="S36" s="143"/>
      <c r="T36" s="125"/>
      <c r="U36" s="278">
        <v>34</v>
      </c>
      <c r="V36" s="349"/>
      <c r="W36" s="354">
        <v>34</v>
      </c>
      <c r="X36" s="125"/>
      <c r="Y36" s="125"/>
      <c r="Z36" s="125"/>
    </row>
    <row r="37" spans="1:26" x14ac:dyDescent="0.2">
      <c r="A37" s="130">
        <v>25</v>
      </c>
      <c r="B37" s="125"/>
      <c r="C37" s="141"/>
      <c r="D37" s="146"/>
      <c r="E37" s="146"/>
      <c r="F37" s="146"/>
      <c r="G37" s="160"/>
      <c r="H37" s="133"/>
      <c r="I37" s="133"/>
      <c r="J37" s="146"/>
      <c r="K37" s="125"/>
      <c r="L37" s="141"/>
      <c r="M37" s="146"/>
      <c r="N37" s="125"/>
      <c r="O37" s="141"/>
      <c r="P37" s="133"/>
      <c r="Q37" s="133"/>
      <c r="R37" s="176"/>
      <c r="S37" s="133"/>
      <c r="T37" s="125"/>
      <c r="U37" s="278">
        <v>35</v>
      </c>
      <c r="V37" s="356" t="s">
        <v>1098</v>
      </c>
      <c r="W37" s="357"/>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278">
        <v>36</v>
      </c>
      <c r="V38" s="349"/>
      <c r="W38" s="357"/>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16">
    <mergeCell ref="O4:S4"/>
    <mergeCell ref="O5:S5"/>
    <mergeCell ref="P6:Q6"/>
    <mergeCell ref="C6:D6"/>
    <mergeCell ref="L4:M4"/>
    <mergeCell ref="L5:M5"/>
    <mergeCell ref="C5:E5"/>
    <mergeCell ref="C4:J4"/>
    <mergeCell ref="F5:I5"/>
    <mergeCell ref="H6:I6"/>
    <mergeCell ref="G11:I11"/>
    <mergeCell ref="C7:J7"/>
    <mergeCell ref="O7:S7"/>
    <mergeCell ref="C11:E11"/>
    <mergeCell ref="L11:M11"/>
    <mergeCell ref="O11:S11"/>
  </mergeCells>
  <hyperlinks>
    <hyperlink ref="A1" location="IGAP!A1" display="IGAP!A1"/>
  </hyperlinks>
  <pageMargins left="0.7" right="0.7" top="0.75" bottom="0.75" header="0.3" footer="0.3"/>
  <pageSetup paperSize="9" scale="55"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zoomScale="90" zoomScaleNormal="90" workbookViewId="0"/>
  </sheetViews>
  <sheetFormatPr baseColWidth="10" defaultRowHeight="15.75" customHeight="1" x14ac:dyDescent="0.2"/>
  <cols>
    <col min="1" max="1" width="13.28515625" style="127" bestFit="1" customWidth="1"/>
    <col min="2" max="2" width="1.7109375" style="158" customWidth="1"/>
    <col min="3" max="3" width="13.7109375" style="127" customWidth="1"/>
    <col min="4" max="4" width="11.7109375" style="127" customWidth="1"/>
    <col min="5" max="5" width="8" style="127" customWidth="1"/>
    <col min="6" max="6" width="1.7109375" style="127" customWidth="1"/>
    <col min="7" max="7" width="9" style="127" bestFit="1" customWidth="1"/>
    <col min="8" max="8" width="6.5703125" style="127" bestFit="1" customWidth="1"/>
    <col min="9" max="9" width="5" style="127" bestFit="1" customWidth="1"/>
    <col min="10" max="10" width="11.5703125" style="127" bestFit="1" customWidth="1"/>
    <col min="11" max="11" width="13.7109375" style="127" bestFit="1" customWidth="1"/>
    <col min="12" max="12" width="1.7109375" style="127" customWidth="1"/>
    <col min="13" max="13" width="9" style="127" bestFit="1" customWidth="1"/>
    <col min="14" max="14" width="6.5703125" style="127" bestFit="1" customWidth="1"/>
    <col min="15" max="15" width="5" style="127" bestFit="1" customWidth="1"/>
    <col min="16" max="16" width="11.5703125" style="127" bestFit="1" customWidth="1"/>
    <col min="17" max="17" width="13.7109375" style="127" bestFit="1" customWidth="1"/>
    <col min="18" max="18" width="1.7109375" style="127" customWidth="1"/>
    <col min="19" max="19" width="11.5703125" style="127" bestFit="1" customWidth="1"/>
    <col min="20" max="20" width="7.85546875" style="127" bestFit="1" customWidth="1"/>
    <col min="21" max="21" width="11.5703125" style="127" bestFit="1" customWidth="1"/>
    <col min="22" max="22" width="7.85546875" style="127" bestFit="1" customWidth="1"/>
    <col min="23" max="23" width="7.140625" style="127" bestFit="1" customWidth="1"/>
    <col min="24" max="24" width="10.42578125" style="127" bestFit="1" customWidth="1"/>
    <col min="25" max="25" width="1.7109375" style="127" customWidth="1"/>
    <col min="26" max="26" width="11.5703125" style="127" bestFit="1" customWidth="1"/>
    <col min="27" max="27" width="7.85546875" style="127" bestFit="1" customWidth="1"/>
    <col min="28" max="28" width="7.140625" style="127" bestFit="1" customWidth="1"/>
    <col min="29" max="29" width="10.7109375" style="127" customWidth="1"/>
    <col min="30" max="30" width="12.28515625" style="127" bestFit="1" customWidth="1"/>
    <col min="31" max="31" width="1.7109375" style="127" customWidth="1"/>
    <col min="32" max="32" width="11.5703125" style="127" bestFit="1" customWidth="1"/>
    <col min="33" max="34" width="7.140625" style="127" bestFit="1" customWidth="1"/>
    <col min="35" max="35" width="16.140625" style="127" customWidth="1"/>
    <col min="36" max="36" width="12.28515625" style="127" bestFit="1" customWidth="1"/>
    <col min="37" max="37" width="1.7109375" style="127" customWidth="1"/>
    <col min="38" max="38" width="27" style="158" bestFit="1" customWidth="1"/>
    <col min="39" max="16384" width="11.42578125" style="158"/>
  </cols>
  <sheetData>
    <row r="1" spans="1:39" ht="15.75" customHeight="1"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65"/>
      <c r="AM1" s="125"/>
    </row>
    <row r="2" spans="1:39" ht="21" x14ac:dyDescent="0.2">
      <c r="A2" s="13" t="s">
        <v>444</v>
      </c>
      <c r="B2" s="125"/>
      <c r="C2" s="239" t="s">
        <v>555</v>
      </c>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125"/>
      <c r="AL2" s="165"/>
      <c r="AM2" s="125"/>
    </row>
    <row r="3" spans="1:39" ht="15.75" customHeight="1"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65"/>
      <c r="AM3" s="125"/>
    </row>
    <row r="4" spans="1:39" ht="15.75" customHeight="1" thickBot="1" x14ac:dyDescent="0.25">
      <c r="A4" s="35" t="s">
        <v>446</v>
      </c>
      <c r="B4" s="125"/>
      <c r="C4" s="372" t="s">
        <v>538</v>
      </c>
      <c r="D4" s="373"/>
      <c r="E4" s="373"/>
      <c r="F4" s="125"/>
      <c r="G4" s="372" t="s">
        <v>538</v>
      </c>
      <c r="H4" s="373"/>
      <c r="I4" s="373"/>
      <c r="J4" s="373"/>
      <c r="K4" s="374"/>
      <c r="L4" s="125"/>
      <c r="M4" s="372" t="s">
        <v>538</v>
      </c>
      <c r="N4" s="373"/>
      <c r="O4" s="373"/>
      <c r="P4" s="373"/>
      <c r="Q4" s="374"/>
      <c r="R4" s="125"/>
      <c r="S4" s="392" t="s">
        <v>538</v>
      </c>
      <c r="T4" s="388"/>
      <c r="U4" s="388"/>
      <c r="V4" s="388"/>
      <c r="W4" s="388"/>
      <c r="X4" s="393"/>
      <c r="Y4" s="125"/>
      <c r="Z4" s="375" t="s">
        <v>538</v>
      </c>
      <c r="AA4" s="376"/>
      <c r="AB4" s="376"/>
      <c r="AC4" s="376"/>
      <c r="AD4" s="377"/>
      <c r="AE4" s="125"/>
      <c r="AF4" s="372" t="s">
        <v>538</v>
      </c>
      <c r="AG4" s="373"/>
      <c r="AH4" s="373"/>
      <c r="AI4" s="373"/>
      <c r="AJ4" s="374"/>
      <c r="AK4" s="125"/>
      <c r="AL4" s="165"/>
      <c r="AM4" s="165"/>
    </row>
    <row r="5" spans="1:39" ht="15.75" customHeight="1" thickBot="1" x14ac:dyDescent="0.25">
      <c r="A5" s="135" t="s">
        <v>445</v>
      </c>
      <c r="B5" s="125"/>
      <c r="C5" s="372" t="s">
        <v>513</v>
      </c>
      <c r="D5" s="373"/>
      <c r="E5" s="373"/>
      <c r="F5" s="125"/>
      <c r="G5" s="372" t="s">
        <v>512</v>
      </c>
      <c r="H5" s="373"/>
      <c r="I5" s="373"/>
      <c r="J5" s="373"/>
      <c r="K5" s="374"/>
      <c r="L5" s="125"/>
      <c r="M5" s="372" t="s">
        <v>511</v>
      </c>
      <c r="N5" s="373"/>
      <c r="O5" s="373"/>
      <c r="P5" s="373"/>
      <c r="Q5" s="374"/>
      <c r="R5" s="125"/>
      <c r="S5" s="392" t="s">
        <v>542</v>
      </c>
      <c r="T5" s="388"/>
      <c r="U5" s="388"/>
      <c r="V5" s="388"/>
      <c r="W5" s="388"/>
      <c r="X5" s="393"/>
      <c r="Y5" s="125"/>
      <c r="Z5" s="375" t="s">
        <v>620</v>
      </c>
      <c r="AA5" s="376"/>
      <c r="AB5" s="376"/>
      <c r="AC5" s="376"/>
      <c r="AD5" s="377"/>
      <c r="AE5" s="125"/>
      <c r="AF5" s="372" t="s">
        <v>510</v>
      </c>
      <c r="AG5" s="373"/>
      <c r="AH5" s="373"/>
      <c r="AI5" s="373"/>
      <c r="AJ5" s="374"/>
      <c r="AK5" s="125"/>
      <c r="AL5" s="165"/>
      <c r="AM5" s="165"/>
    </row>
    <row r="6" spans="1:39" ht="15.75" customHeight="1" thickBot="1" x14ac:dyDescent="0.25">
      <c r="A6" s="125"/>
      <c r="B6" s="125"/>
      <c r="C6" s="125"/>
      <c r="D6" s="392" t="s">
        <v>436</v>
      </c>
      <c r="E6" s="393"/>
      <c r="F6" s="125"/>
      <c r="G6" s="125"/>
      <c r="H6" s="372" t="s">
        <v>441</v>
      </c>
      <c r="I6" s="374"/>
      <c r="J6" s="125"/>
      <c r="K6" s="245" t="s">
        <v>649</v>
      </c>
      <c r="L6" s="125"/>
      <c r="M6" s="125"/>
      <c r="N6" s="372" t="s">
        <v>441</v>
      </c>
      <c r="O6" s="374"/>
      <c r="P6" s="125"/>
      <c r="Q6" s="245" t="s">
        <v>649</v>
      </c>
      <c r="R6" s="125"/>
      <c r="S6" s="125"/>
      <c r="T6" s="246" t="s">
        <v>435</v>
      </c>
      <c r="U6" s="125"/>
      <c r="V6" s="375" t="s">
        <v>436</v>
      </c>
      <c r="W6" s="377"/>
      <c r="X6" s="246" t="s">
        <v>774</v>
      </c>
      <c r="Y6" s="125"/>
      <c r="Z6" s="125"/>
      <c r="AA6" s="392" t="s">
        <v>436</v>
      </c>
      <c r="AB6" s="393"/>
      <c r="AC6" s="125"/>
      <c r="AD6" s="248" t="s">
        <v>774</v>
      </c>
      <c r="AE6" s="125"/>
      <c r="AF6" s="125"/>
      <c r="AG6" s="411" t="s">
        <v>436</v>
      </c>
      <c r="AH6" s="412"/>
      <c r="AI6" s="125"/>
      <c r="AJ6" s="251" t="s">
        <v>774</v>
      </c>
      <c r="AK6" s="125"/>
      <c r="AL6" s="165"/>
      <c r="AM6" s="165"/>
    </row>
    <row r="7" spans="1:39" ht="15.75" customHeight="1" thickBot="1" x14ac:dyDescent="0.25">
      <c r="A7" s="125"/>
      <c r="B7" s="125"/>
      <c r="C7" s="390" t="s">
        <v>846</v>
      </c>
      <c r="D7" s="390"/>
      <c r="E7" s="390"/>
      <c r="F7" s="125"/>
      <c r="G7" s="395" t="s">
        <v>222</v>
      </c>
      <c r="H7" s="396"/>
      <c r="I7" s="396"/>
      <c r="J7" s="396"/>
      <c r="K7" s="396"/>
      <c r="L7" s="125"/>
      <c r="M7" s="395" t="s">
        <v>220</v>
      </c>
      <c r="N7" s="396"/>
      <c r="O7" s="396"/>
      <c r="P7" s="396"/>
      <c r="Q7" s="396"/>
      <c r="R7" s="125"/>
      <c r="S7" s="395" t="s">
        <v>842</v>
      </c>
      <c r="T7" s="396"/>
      <c r="U7" s="396"/>
      <c r="V7" s="396"/>
      <c r="W7" s="396"/>
      <c r="X7" s="396"/>
      <c r="Y7" s="125"/>
      <c r="Z7" s="395" t="s">
        <v>844</v>
      </c>
      <c r="AA7" s="396"/>
      <c r="AB7" s="396"/>
      <c r="AC7" s="396"/>
      <c r="AD7" s="396"/>
      <c r="AE7" s="125"/>
      <c r="AF7" s="395" t="s">
        <v>845</v>
      </c>
      <c r="AG7" s="396"/>
      <c r="AH7" s="396"/>
      <c r="AI7" s="396"/>
      <c r="AJ7" s="396"/>
      <c r="AK7" s="125"/>
      <c r="AL7" s="165"/>
      <c r="AM7" s="166"/>
    </row>
    <row r="8" spans="1:39" ht="15.75" customHeight="1" thickBot="1" x14ac:dyDescent="0.25">
      <c r="A8" s="145" t="s">
        <v>645</v>
      </c>
      <c r="B8" s="125"/>
      <c r="C8" s="145" t="s">
        <v>636</v>
      </c>
      <c r="D8" s="145" t="s">
        <v>426</v>
      </c>
      <c r="E8" s="145" t="s">
        <v>427</v>
      </c>
      <c r="F8" s="125"/>
      <c r="G8" s="145" t="s">
        <v>636</v>
      </c>
      <c r="H8" s="145" t="s">
        <v>426</v>
      </c>
      <c r="I8" s="145" t="s">
        <v>427</v>
      </c>
      <c r="J8" s="145" t="s">
        <v>636</v>
      </c>
      <c r="K8" s="145" t="s">
        <v>430</v>
      </c>
      <c r="L8" s="125"/>
      <c r="M8" s="145" t="s">
        <v>636</v>
      </c>
      <c r="N8" s="145" t="s">
        <v>426</v>
      </c>
      <c r="O8" s="145" t="s">
        <v>427</v>
      </c>
      <c r="P8" s="145" t="s">
        <v>636</v>
      </c>
      <c r="Q8" s="145" t="s">
        <v>430</v>
      </c>
      <c r="R8" s="125"/>
      <c r="S8" s="145" t="s">
        <v>636</v>
      </c>
      <c r="T8" s="145" t="s">
        <v>426</v>
      </c>
      <c r="U8" s="145" t="s">
        <v>636</v>
      </c>
      <c r="V8" s="145" t="s">
        <v>426</v>
      </c>
      <c r="W8" s="153" t="s">
        <v>427</v>
      </c>
      <c r="X8" s="145" t="s">
        <v>437</v>
      </c>
      <c r="Y8" s="125"/>
      <c r="Z8" s="145" t="s">
        <v>636</v>
      </c>
      <c r="AA8" s="145" t="s">
        <v>426</v>
      </c>
      <c r="AB8" s="145" t="s">
        <v>427</v>
      </c>
      <c r="AC8" s="153" t="s">
        <v>638</v>
      </c>
      <c r="AD8" s="153" t="s">
        <v>637</v>
      </c>
      <c r="AE8" s="125"/>
      <c r="AF8" s="145" t="s">
        <v>636</v>
      </c>
      <c r="AG8" s="145" t="s">
        <v>426</v>
      </c>
      <c r="AH8" s="145" t="s">
        <v>427</v>
      </c>
      <c r="AI8" s="153" t="s">
        <v>638</v>
      </c>
      <c r="AJ8" s="153" t="s">
        <v>637</v>
      </c>
      <c r="AK8" s="154"/>
      <c r="AL8" s="165"/>
      <c r="AM8" s="166"/>
    </row>
    <row r="9" spans="1:39" s="159" customFormat="1" ht="15.75" customHeight="1" x14ac:dyDescent="0.2">
      <c r="A9" s="214" t="s">
        <v>644</v>
      </c>
      <c r="B9" s="126"/>
      <c r="C9" s="126"/>
      <c r="D9" s="234">
        <v>1</v>
      </c>
      <c r="E9" s="234">
        <v>1</v>
      </c>
      <c r="F9" s="126"/>
      <c r="G9" s="126"/>
      <c r="H9" s="234">
        <v>1</v>
      </c>
      <c r="I9" s="234">
        <v>1</v>
      </c>
      <c r="J9" s="126"/>
      <c r="K9" s="234">
        <v>1</v>
      </c>
      <c r="L9" s="126"/>
      <c r="M9" s="126"/>
      <c r="N9" s="234">
        <v>1</v>
      </c>
      <c r="O9" s="234">
        <v>1</v>
      </c>
      <c r="P9" s="126"/>
      <c r="Q9" s="234">
        <v>1</v>
      </c>
      <c r="R9" s="126"/>
      <c r="S9" s="126"/>
      <c r="T9" s="234">
        <v>1</v>
      </c>
      <c r="U9" s="126"/>
      <c r="V9" s="234">
        <v>1</v>
      </c>
      <c r="W9" s="234">
        <v>1</v>
      </c>
      <c r="X9" s="234">
        <v>0</v>
      </c>
      <c r="Y9" s="126"/>
      <c r="Z9" s="126"/>
      <c r="AA9" s="234">
        <v>1</v>
      </c>
      <c r="AB9" s="234">
        <v>1</v>
      </c>
      <c r="AC9" s="235"/>
      <c r="AD9" s="234">
        <v>1</v>
      </c>
      <c r="AE9" s="126"/>
      <c r="AF9" s="126"/>
      <c r="AG9" s="234">
        <v>1</v>
      </c>
      <c r="AH9" s="234">
        <v>1</v>
      </c>
      <c r="AI9" s="235"/>
      <c r="AJ9" s="234">
        <v>1</v>
      </c>
      <c r="AK9" s="126"/>
      <c r="AL9" s="167"/>
      <c r="AM9" s="167"/>
    </row>
    <row r="10" spans="1:39" s="224" customFormat="1" ht="15.75" customHeight="1" x14ac:dyDescent="0.2">
      <c r="A10" s="218" t="s">
        <v>642</v>
      </c>
      <c r="B10" s="219"/>
      <c r="C10" s="219"/>
      <c r="D10" s="220">
        <f>COUNT(D13:D37)</f>
        <v>2</v>
      </c>
      <c r="E10" s="220">
        <f>COUNT(E13:E37)</f>
        <v>2</v>
      </c>
      <c r="F10" s="219"/>
      <c r="G10" s="219"/>
      <c r="H10" s="220">
        <f>COUNT(H13:H37)</f>
        <v>2</v>
      </c>
      <c r="I10" s="220">
        <f>COUNT(I13:I37)</f>
        <v>2</v>
      </c>
      <c r="J10" s="219"/>
      <c r="K10" s="220">
        <f>COUNT(K13:K37)</f>
        <v>5</v>
      </c>
      <c r="L10" s="219"/>
      <c r="M10" s="219"/>
      <c r="N10" s="220">
        <f>COUNT(N13:N37)</f>
        <v>2</v>
      </c>
      <c r="O10" s="220">
        <f>COUNT(O13:O37)</f>
        <v>2</v>
      </c>
      <c r="P10" s="219"/>
      <c r="Q10" s="220">
        <f>COUNT(Q13:Q37)</f>
        <v>5</v>
      </c>
      <c r="R10" s="219"/>
      <c r="S10" s="219"/>
      <c r="T10" s="220">
        <f>COUNT(T13:T37)</f>
        <v>3</v>
      </c>
      <c r="U10" s="219"/>
      <c r="V10" s="220">
        <f>COUNT(V13:V37)</f>
        <v>3</v>
      </c>
      <c r="W10" s="220">
        <f>COUNT(W13:W37)</f>
        <v>3</v>
      </c>
      <c r="X10" s="220">
        <f>COUNT(X13:X37)</f>
        <v>1</v>
      </c>
      <c r="Y10" s="219"/>
      <c r="Z10" s="219"/>
      <c r="AA10" s="220">
        <f>COUNT(AA13:AA37)</f>
        <v>3</v>
      </c>
      <c r="AB10" s="220">
        <f>COUNT(AB13:AB37)</f>
        <v>3</v>
      </c>
      <c r="AC10" s="220"/>
      <c r="AD10" s="220">
        <f>COUNT(AD13:AD37)</f>
        <v>2</v>
      </c>
      <c r="AE10" s="219"/>
      <c r="AF10" s="219"/>
      <c r="AG10" s="220">
        <f>COUNT(AG13:AG37)</f>
        <v>3</v>
      </c>
      <c r="AH10" s="220">
        <f>COUNT(AH13:AH37)</f>
        <v>3</v>
      </c>
      <c r="AI10" s="220"/>
      <c r="AJ10" s="220">
        <f>COUNT(AJ13:AJ37)</f>
        <v>2</v>
      </c>
      <c r="AK10" s="219"/>
      <c r="AL10" s="223"/>
      <c r="AM10" s="223"/>
    </row>
    <row r="11" spans="1:39" s="224" customFormat="1" ht="15.75" customHeight="1" x14ac:dyDescent="0.2">
      <c r="A11" s="221" t="s">
        <v>643</v>
      </c>
      <c r="B11" s="219"/>
      <c r="C11" s="383" t="s">
        <v>909</v>
      </c>
      <c r="D11" s="383"/>
      <c r="E11" s="383"/>
      <c r="F11" s="383"/>
      <c r="G11" s="383" t="s">
        <v>910</v>
      </c>
      <c r="H11" s="383"/>
      <c r="I11" s="383"/>
      <c r="J11" s="383"/>
      <c r="K11" s="383"/>
      <c r="L11" s="219"/>
      <c r="M11" s="383" t="s">
        <v>911</v>
      </c>
      <c r="N11" s="383"/>
      <c r="O11" s="383"/>
      <c r="P11" s="383"/>
      <c r="Q11" s="383"/>
      <c r="R11" s="219"/>
      <c r="S11" s="383" t="s">
        <v>912</v>
      </c>
      <c r="T11" s="383"/>
      <c r="U11" s="383"/>
      <c r="V11" s="383"/>
      <c r="W11" s="383"/>
      <c r="X11" s="383"/>
      <c r="Y11" s="219"/>
      <c r="Z11" s="383" t="s">
        <v>913</v>
      </c>
      <c r="AA11" s="383"/>
      <c r="AB11" s="383"/>
      <c r="AC11" s="383" t="s">
        <v>678</v>
      </c>
      <c r="AD11" s="383"/>
      <c r="AE11" s="219"/>
      <c r="AF11" s="383" t="s">
        <v>914</v>
      </c>
      <c r="AG11" s="383"/>
      <c r="AH11" s="383"/>
      <c r="AI11" s="383" t="s">
        <v>679</v>
      </c>
      <c r="AJ11" s="383"/>
      <c r="AK11" s="219"/>
      <c r="AL11" s="223"/>
      <c r="AM11" s="223"/>
    </row>
    <row r="12" spans="1:39" ht="15.75" customHeight="1" x14ac:dyDescent="0.2">
      <c r="A12" s="130" t="s">
        <v>317</v>
      </c>
      <c r="B12" s="125"/>
      <c r="C12" s="131" t="s">
        <v>434</v>
      </c>
      <c r="D12" s="130" t="s">
        <v>0</v>
      </c>
      <c r="E12" s="130" t="s">
        <v>0</v>
      </c>
      <c r="F12" s="125"/>
      <c r="G12" s="131" t="s">
        <v>434</v>
      </c>
      <c r="H12" s="130" t="s">
        <v>0</v>
      </c>
      <c r="I12" s="130" t="s">
        <v>0</v>
      </c>
      <c r="J12" s="131" t="s">
        <v>433</v>
      </c>
      <c r="K12" s="131" t="s">
        <v>5</v>
      </c>
      <c r="L12" s="125"/>
      <c r="M12" s="131" t="s">
        <v>434</v>
      </c>
      <c r="N12" s="130" t="s">
        <v>0</v>
      </c>
      <c r="O12" s="130" t="s">
        <v>0</v>
      </c>
      <c r="P12" s="131" t="s">
        <v>433</v>
      </c>
      <c r="Q12" s="131" t="s">
        <v>5</v>
      </c>
      <c r="R12" s="125"/>
      <c r="S12" s="131" t="s">
        <v>433</v>
      </c>
      <c r="T12" s="131" t="s">
        <v>3</v>
      </c>
      <c r="U12" s="131" t="s">
        <v>433</v>
      </c>
      <c r="V12" s="131" t="s">
        <v>3</v>
      </c>
      <c r="W12" s="131" t="s">
        <v>3</v>
      </c>
      <c r="X12" s="130" t="s">
        <v>635</v>
      </c>
      <c r="Y12" s="125"/>
      <c r="Z12" s="131" t="s">
        <v>433</v>
      </c>
      <c r="AA12" s="131" t="s">
        <v>3</v>
      </c>
      <c r="AB12" s="131" t="s">
        <v>3</v>
      </c>
      <c r="AC12" s="130" t="s">
        <v>635</v>
      </c>
      <c r="AD12" s="130" t="s">
        <v>454</v>
      </c>
      <c r="AE12" s="125"/>
      <c r="AF12" s="131" t="s">
        <v>433</v>
      </c>
      <c r="AG12" s="131" t="s">
        <v>3</v>
      </c>
      <c r="AH12" s="131" t="s">
        <v>3</v>
      </c>
      <c r="AI12" s="130" t="s">
        <v>635</v>
      </c>
      <c r="AJ12" s="130" t="s">
        <v>454</v>
      </c>
      <c r="AK12" s="125"/>
      <c r="AL12" s="165"/>
      <c r="AM12" s="165"/>
    </row>
    <row r="13" spans="1:39" ht="15.75" customHeight="1" x14ac:dyDescent="0.25">
      <c r="A13" s="130">
        <v>1</v>
      </c>
      <c r="B13" s="125"/>
      <c r="C13" s="141">
        <v>1</v>
      </c>
      <c r="D13" s="133">
        <v>30</v>
      </c>
      <c r="E13" s="133">
        <v>0</v>
      </c>
      <c r="F13" s="125"/>
      <c r="G13" s="141">
        <v>1</v>
      </c>
      <c r="H13" s="133">
        <v>3</v>
      </c>
      <c r="I13" s="133">
        <v>0</v>
      </c>
      <c r="J13" s="147">
        <v>0</v>
      </c>
      <c r="K13" s="133">
        <v>1</v>
      </c>
      <c r="L13" s="125"/>
      <c r="M13" s="141">
        <v>1</v>
      </c>
      <c r="N13" s="133">
        <v>1</v>
      </c>
      <c r="O13" s="133">
        <v>0</v>
      </c>
      <c r="P13" s="147">
        <v>0</v>
      </c>
      <c r="Q13" s="133">
        <v>1</v>
      </c>
      <c r="R13" s="125"/>
      <c r="S13" s="263">
        <v>0</v>
      </c>
      <c r="T13" s="105">
        <v>0</v>
      </c>
      <c r="U13" s="263">
        <v>0</v>
      </c>
      <c r="V13" s="105">
        <v>0</v>
      </c>
      <c r="W13" s="105">
        <v>0</v>
      </c>
      <c r="X13" s="268">
        <v>50</v>
      </c>
      <c r="Y13" s="125"/>
      <c r="Z13" s="263">
        <v>0</v>
      </c>
      <c r="AA13" s="105">
        <v>0</v>
      </c>
      <c r="AB13" s="105">
        <v>0</v>
      </c>
      <c r="AC13" s="210">
        <v>1</v>
      </c>
      <c r="AD13" s="133">
        <v>0.1</v>
      </c>
      <c r="AE13" s="125"/>
      <c r="AF13" s="263">
        <v>0</v>
      </c>
      <c r="AG13" s="105">
        <v>0</v>
      </c>
      <c r="AH13" s="105">
        <v>0</v>
      </c>
      <c r="AI13" s="210">
        <v>1</v>
      </c>
      <c r="AJ13" s="133">
        <v>0.1</v>
      </c>
      <c r="AK13" s="125"/>
      <c r="AL13" s="165"/>
      <c r="AM13" s="165"/>
    </row>
    <row r="14" spans="1:39" ht="15.75" customHeight="1" x14ac:dyDescent="0.25">
      <c r="A14" s="130">
        <v>2</v>
      </c>
      <c r="B14" s="125"/>
      <c r="C14" s="141">
        <v>30</v>
      </c>
      <c r="D14" s="142">
        <v>60</v>
      </c>
      <c r="E14" s="142">
        <v>0</v>
      </c>
      <c r="F14" s="125"/>
      <c r="G14" s="141">
        <v>30</v>
      </c>
      <c r="H14" s="142">
        <v>8</v>
      </c>
      <c r="I14" s="142">
        <v>0</v>
      </c>
      <c r="J14" s="147">
        <v>25</v>
      </c>
      <c r="K14" s="149">
        <v>0.95</v>
      </c>
      <c r="L14" s="125"/>
      <c r="M14" s="141">
        <v>30</v>
      </c>
      <c r="N14" s="142">
        <v>5</v>
      </c>
      <c r="O14" s="142">
        <v>0</v>
      </c>
      <c r="P14" s="147">
        <v>25</v>
      </c>
      <c r="Q14" s="149">
        <v>0.9</v>
      </c>
      <c r="R14" s="125"/>
      <c r="S14" s="263">
        <v>50</v>
      </c>
      <c r="T14" s="264">
        <v>5</v>
      </c>
      <c r="U14" s="263">
        <v>50</v>
      </c>
      <c r="V14" s="264">
        <v>10</v>
      </c>
      <c r="W14" s="264">
        <v>0</v>
      </c>
      <c r="X14" s="269"/>
      <c r="Y14" s="125"/>
      <c r="Z14" s="263">
        <v>50</v>
      </c>
      <c r="AA14" s="264">
        <v>4</v>
      </c>
      <c r="AB14" s="264">
        <v>0</v>
      </c>
      <c r="AC14" s="210">
        <v>50</v>
      </c>
      <c r="AD14" s="143">
        <v>1</v>
      </c>
      <c r="AE14" s="125"/>
      <c r="AF14" s="263">
        <v>50</v>
      </c>
      <c r="AG14" s="264">
        <v>2</v>
      </c>
      <c r="AH14" s="264">
        <v>0</v>
      </c>
      <c r="AI14" s="210">
        <v>50</v>
      </c>
      <c r="AJ14" s="143">
        <v>1</v>
      </c>
      <c r="AK14" s="125"/>
      <c r="AL14" s="165"/>
      <c r="AM14" s="165"/>
    </row>
    <row r="15" spans="1:39" ht="15.75" customHeight="1" x14ac:dyDescent="0.25">
      <c r="A15" s="130">
        <v>3</v>
      </c>
      <c r="B15" s="125"/>
      <c r="C15" s="141"/>
      <c r="D15" s="133"/>
      <c r="E15" s="133"/>
      <c r="F15" s="125"/>
      <c r="G15" s="141"/>
      <c r="H15" s="133"/>
      <c r="I15" s="133"/>
      <c r="J15" s="147">
        <v>50</v>
      </c>
      <c r="K15" s="133">
        <v>0.9</v>
      </c>
      <c r="L15" s="125"/>
      <c r="M15" s="141"/>
      <c r="N15" s="133"/>
      <c r="O15" s="133"/>
      <c r="P15" s="147">
        <v>50</v>
      </c>
      <c r="Q15" s="133">
        <v>0.8</v>
      </c>
      <c r="R15" s="125"/>
      <c r="S15" s="263">
        <v>100</v>
      </c>
      <c r="T15" s="105">
        <v>10</v>
      </c>
      <c r="U15" s="263">
        <v>100</v>
      </c>
      <c r="V15" s="105">
        <v>20</v>
      </c>
      <c r="W15" s="105">
        <v>0</v>
      </c>
      <c r="X15" s="269"/>
      <c r="Y15" s="125"/>
      <c r="Z15" s="263">
        <v>100</v>
      </c>
      <c r="AA15" s="105">
        <v>10</v>
      </c>
      <c r="AB15" s="105">
        <v>0</v>
      </c>
      <c r="AC15" s="210"/>
      <c r="AD15" s="133"/>
      <c r="AE15" s="125"/>
      <c r="AF15" s="263">
        <v>100</v>
      </c>
      <c r="AG15" s="105">
        <v>5</v>
      </c>
      <c r="AH15" s="105">
        <v>0</v>
      </c>
      <c r="AI15" s="210"/>
      <c r="AJ15" s="133"/>
      <c r="AK15" s="125"/>
      <c r="AL15" s="165"/>
      <c r="AM15" s="165"/>
    </row>
    <row r="16" spans="1:39" ht="15.75" customHeight="1" x14ac:dyDescent="0.2">
      <c r="A16" s="130">
        <v>4</v>
      </c>
      <c r="B16" s="125"/>
      <c r="C16" s="141"/>
      <c r="D16" s="142"/>
      <c r="E16" s="142"/>
      <c r="F16" s="125"/>
      <c r="G16" s="141"/>
      <c r="H16" s="142"/>
      <c r="I16" s="142"/>
      <c r="J16" s="147">
        <v>75</v>
      </c>
      <c r="K16" s="149">
        <v>0.5</v>
      </c>
      <c r="L16" s="125"/>
      <c r="M16" s="141"/>
      <c r="N16" s="142"/>
      <c r="O16" s="142"/>
      <c r="P16" s="147">
        <v>75</v>
      </c>
      <c r="Q16" s="149">
        <v>0.5</v>
      </c>
      <c r="R16" s="125"/>
      <c r="S16" s="147"/>
      <c r="T16" s="149"/>
      <c r="U16" s="147"/>
      <c r="V16" s="149"/>
      <c r="W16" s="149"/>
      <c r="X16" s="125"/>
      <c r="Y16" s="125"/>
      <c r="Z16" s="147"/>
      <c r="AA16" s="149"/>
      <c r="AB16" s="149"/>
      <c r="AC16" s="176"/>
      <c r="AD16" s="143"/>
      <c r="AE16" s="125"/>
      <c r="AF16" s="147"/>
      <c r="AG16" s="149"/>
      <c r="AH16" s="149"/>
      <c r="AI16" s="176"/>
      <c r="AJ16" s="143"/>
      <c r="AK16" s="125"/>
      <c r="AL16" s="165"/>
      <c r="AM16" s="165"/>
    </row>
    <row r="17" spans="1:39" ht="15.75" customHeight="1" x14ac:dyDescent="0.2">
      <c r="A17" s="130">
        <v>5</v>
      </c>
      <c r="B17" s="125"/>
      <c r="C17" s="141"/>
      <c r="D17" s="133"/>
      <c r="E17" s="133"/>
      <c r="F17" s="125"/>
      <c r="G17" s="141"/>
      <c r="H17" s="133"/>
      <c r="I17" s="133"/>
      <c r="J17" s="147">
        <v>100</v>
      </c>
      <c r="K17" s="133">
        <v>0.1</v>
      </c>
      <c r="L17" s="125"/>
      <c r="M17" s="141"/>
      <c r="N17" s="133"/>
      <c r="O17" s="133"/>
      <c r="P17" s="147">
        <v>100</v>
      </c>
      <c r="Q17" s="133">
        <v>0.1</v>
      </c>
      <c r="R17" s="125"/>
      <c r="S17" s="147"/>
      <c r="T17" s="133"/>
      <c r="U17" s="147"/>
      <c r="V17" s="133"/>
      <c r="W17" s="133"/>
      <c r="X17" s="125"/>
      <c r="Y17" s="125"/>
      <c r="Z17" s="147"/>
      <c r="AA17" s="133"/>
      <c r="AB17" s="133"/>
      <c r="AC17" s="176"/>
      <c r="AD17" s="133"/>
      <c r="AE17" s="125"/>
      <c r="AF17" s="147"/>
      <c r="AG17" s="133"/>
      <c r="AH17" s="133"/>
      <c r="AI17" s="176"/>
      <c r="AJ17" s="133"/>
      <c r="AK17" s="125"/>
      <c r="AL17" s="165"/>
      <c r="AM17" s="165"/>
    </row>
    <row r="18" spans="1:39" ht="15.75" customHeight="1" x14ac:dyDescent="0.2">
      <c r="A18" s="130">
        <v>6</v>
      </c>
      <c r="B18" s="125"/>
      <c r="C18" s="141"/>
      <c r="D18" s="142"/>
      <c r="E18" s="142"/>
      <c r="F18" s="125"/>
      <c r="G18" s="141"/>
      <c r="H18" s="142"/>
      <c r="I18" s="142"/>
      <c r="J18" s="147"/>
      <c r="K18" s="149"/>
      <c r="L18" s="125"/>
      <c r="M18" s="141"/>
      <c r="N18" s="142"/>
      <c r="O18" s="142"/>
      <c r="P18" s="147"/>
      <c r="Q18" s="149"/>
      <c r="R18" s="125"/>
      <c r="S18" s="147"/>
      <c r="T18" s="149"/>
      <c r="U18" s="147"/>
      <c r="V18" s="149"/>
      <c r="W18" s="149"/>
      <c r="X18" s="125"/>
      <c r="Y18" s="125"/>
      <c r="Z18" s="147"/>
      <c r="AA18" s="149"/>
      <c r="AB18" s="149"/>
      <c r="AC18" s="176"/>
      <c r="AD18" s="143"/>
      <c r="AE18" s="125"/>
      <c r="AF18" s="147"/>
      <c r="AG18" s="149"/>
      <c r="AH18" s="149"/>
      <c r="AI18" s="176"/>
      <c r="AJ18" s="143"/>
      <c r="AK18" s="125"/>
      <c r="AL18" s="165"/>
      <c r="AM18" s="165"/>
    </row>
    <row r="19" spans="1:39" ht="15.75" customHeight="1" x14ac:dyDescent="0.2">
      <c r="A19" s="130">
        <v>7</v>
      </c>
      <c r="B19" s="125"/>
      <c r="C19" s="141"/>
      <c r="D19" s="133"/>
      <c r="E19" s="133"/>
      <c r="F19" s="125"/>
      <c r="G19" s="141"/>
      <c r="H19" s="133"/>
      <c r="I19" s="133"/>
      <c r="J19" s="147"/>
      <c r="K19" s="133"/>
      <c r="L19" s="125"/>
      <c r="M19" s="141"/>
      <c r="N19" s="133"/>
      <c r="O19" s="133"/>
      <c r="P19" s="147"/>
      <c r="Q19" s="133"/>
      <c r="R19" s="125"/>
      <c r="S19" s="147"/>
      <c r="T19" s="133"/>
      <c r="U19" s="147"/>
      <c r="V19" s="133"/>
      <c r="W19" s="133"/>
      <c r="X19" s="125"/>
      <c r="Y19" s="125"/>
      <c r="Z19" s="147"/>
      <c r="AA19" s="133"/>
      <c r="AB19" s="133"/>
      <c r="AC19" s="176"/>
      <c r="AD19" s="133"/>
      <c r="AE19" s="125"/>
      <c r="AF19" s="147"/>
      <c r="AG19" s="133"/>
      <c r="AH19" s="133"/>
      <c r="AI19" s="176"/>
      <c r="AJ19" s="133"/>
      <c r="AK19" s="125"/>
      <c r="AL19" s="165"/>
      <c r="AM19" s="165"/>
    </row>
    <row r="20" spans="1:39" ht="15.75" customHeight="1" x14ac:dyDescent="0.2">
      <c r="A20" s="130">
        <v>8</v>
      </c>
      <c r="B20" s="125"/>
      <c r="C20" s="141"/>
      <c r="D20" s="142"/>
      <c r="E20" s="142"/>
      <c r="F20" s="125"/>
      <c r="G20" s="141"/>
      <c r="H20" s="142"/>
      <c r="I20" s="142"/>
      <c r="J20" s="147"/>
      <c r="K20" s="149"/>
      <c r="L20" s="125"/>
      <c r="M20" s="141"/>
      <c r="N20" s="142"/>
      <c r="O20" s="142"/>
      <c r="P20" s="147"/>
      <c r="Q20" s="149"/>
      <c r="R20" s="125"/>
      <c r="S20" s="147"/>
      <c r="T20" s="149"/>
      <c r="U20" s="147"/>
      <c r="V20" s="149"/>
      <c r="W20" s="149"/>
      <c r="X20" s="125"/>
      <c r="Y20" s="125"/>
      <c r="Z20" s="147"/>
      <c r="AA20" s="149"/>
      <c r="AB20" s="149"/>
      <c r="AC20" s="176"/>
      <c r="AD20" s="143"/>
      <c r="AE20" s="125"/>
      <c r="AF20" s="147"/>
      <c r="AG20" s="149"/>
      <c r="AH20" s="149"/>
      <c r="AI20" s="176"/>
      <c r="AJ20" s="143"/>
      <c r="AK20" s="125"/>
      <c r="AL20" s="165"/>
      <c r="AM20" s="165"/>
    </row>
    <row r="21" spans="1:39" ht="15.75" customHeight="1" x14ac:dyDescent="0.2">
      <c r="A21" s="130">
        <v>9</v>
      </c>
      <c r="B21" s="125"/>
      <c r="C21" s="141"/>
      <c r="D21" s="133"/>
      <c r="E21" s="133"/>
      <c r="F21" s="125"/>
      <c r="G21" s="141"/>
      <c r="H21" s="133"/>
      <c r="I21" s="133"/>
      <c r="J21" s="147"/>
      <c r="K21" s="133"/>
      <c r="L21" s="125"/>
      <c r="M21" s="141"/>
      <c r="N21" s="133"/>
      <c r="O21" s="133"/>
      <c r="P21" s="147"/>
      <c r="Q21" s="133"/>
      <c r="R21" s="125"/>
      <c r="S21" s="147"/>
      <c r="T21" s="133"/>
      <c r="U21" s="147"/>
      <c r="V21" s="133"/>
      <c r="W21" s="133"/>
      <c r="X21" s="125"/>
      <c r="Y21" s="125"/>
      <c r="Z21" s="147"/>
      <c r="AA21" s="133"/>
      <c r="AB21" s="133"/>
      <c r="AC21" s="176"/>
      <c r="AD21" s="133"/>
      <c r="AE21" s="125"/>
      <c r="AF21" s="147"/>
      <c r="AG21" s="133"/>
      <c r="AH21" s="133"/>
      <c r="AI21" s="176"/>
      <c r="AJ21" s="133"/>
      <c r="AK21" s="125"/>
      <c r="AL21" s="165"/>
      <c r="AM21" s="165"/>
    </row>
    <row r="22" spans="1:39" ht="15.75" customHeight="1" x14ac:dyDescent="0.2">
      <c r="A22" s="130">
        <v>10</v>
      </c>
      <c r="B22" s="125"/>
      <c r="C22" s="141"/>
      <c r="D22" s="142"/>
      <c r="E22" s="142"/>
      <c r="F22" s="125"/>
      <c r="G22" s="141"/>
      <c r="H22" s="142"/>
      <c r="I22" s="142"/>
      <c r="J22" s="147"/>
      <c r="K22" s="149"/>
      <c r="L22" s="125"/>
      <c r="M22" s="141"/>
      <c r="N22" s="142"/>
      <c r="O22" s="142"/>
      <c r="P22" s="147"/>
      <c r="Q22" s="149"/>
      <c r="R22" s="125"/>
      <c r="S22" s="147"/>
      <c r="T22" s="149"/>
      <c r="U22" s="147"/>
      <c r="V22" s="149"/>
      <c r="W22" s="149"/>
      <c r="X22" s="125"/>
      <c r="Y22" s="125"/>
      <c r="Z22" s="147"/>
      <c r="AA22" s="149"/>
      <c r="AB22" s="149"/>
      <c r="AC22" s="176"/>
      <c r="AD22" s="143"/>
      <c r="AE22" s="125"/>
      <c r="AF22" s="147"/>
      <c r="AG22" s="149"/>
      <c r="AH22" s="149"/>
      <c r="AI22" s="176"/>
      <c r="AJ22" s="143"/>
      <c r="AK22" s="125"/>
      <c r="AL22" s="165"/>
      <c r="AM22" s="165"/>
    </row>
    <row r="23" spans="1:39" ht="15.75" customHeight="1" x14ac:dyDescent="0.2">
      <c r="A23" s="130">
        <v>11</v>
      </c>
      <c r="B23" s="125"/>
      <c r="C23" s="141"/>
      <c r="D23" s="133"/>
      <c r="E23" s="133"/>
      <c r="F23" s="125"/>
      <c r="G23" s="141"/>
      <c r="H23" s="133"/>
      <c r="I23" s="133"/>
      <c r="J23" s="147"/>
      <c r="K23" s="133"/>
      <c r="L23" s="125"/>
      <c r="M23" s="141"/>
      <c r="N23" s="133"/>
      <c r="O23" s="133"/>
      <c r="P23" s="147"/>
      <c r="Q23" s="133"/>
      <c r="R23" s="125"/>
      <c r="S23" s="147"/>
      <c r="T23" s="133"/>
      <c r="U23" s="147"/>
      <c r="V23" s="133"/>
      <c r="W23" s="133"/>
      <c r="X23" s="125"/>
      <c r="Y23" s="125"/>
      <c r="Z23" s="147"/>
      <c r="AA23" s="133"/>
      <c r="AB23" s="133"/>
      <c r="AC23" s="176"/>
      <c r="AD23" s="133"/>
      <c r="AE23" s="125"/>
      <c r="AF23" s="147"/>
      <c r="AG23" s="133"/>
      <c r="AH23" s="133"/>
      <c r="AI23" s="176"/>
      <c r="AJ23" s="133"/>
      <c r="AK23" s="125"/>
      <c r="AL23" s="165"/>
      <c r="AM23" s="165"/>
    </row>
    <row r="24" spans="1:39" ht="15.75" customHeight="1" x14ac:dyDescent="0.2">
      <c r="A24" s="130">
        <v>12</v>
      </c>
      <c r="B24" s="125"/>
      <c r="C24" s="141"/>
      <c r="D24" s="142"/>
      <c r="E24" s="142"/>
      <c r="F24" s="125"/>
      <c r="G24" s="141"/>
      <c r="H24" s="142"/>
      <c r="I24" s="142"/>
      <c r="J24" s="147"/>
      <c r="K24" s="149"/>
      <c r="L24" s="125"/>
      <c r="M24" s="141"/>
      <c r="N24" s="142"/>
      <c r="O24" s="142"/>
      <c r="P24" s="147"/>
      <c r="Q24" s="149"/>
      <c r="R24" s="125"/>
      <c r="S24" s="147"/>
      <c r="T24" s="149"/>
      <c r="U24" s="147"/>
      <c r="V24" s="149"/>
      <c r="W24" s="149"/>
      <c r="X24" s="125"/>
      <c r="Y24" s="125"/>
      <c r="Z24" s="147"/>
      <c r="AA24" s="149"/>
      <c r="AB24" s="149"/>
      <c r="AC24" s="176"/>
      <c r="AD24" s="143"/>
      <c r="AE24" s="125"/>
      <c r="AF24" s="147"/>
      <c r="AG24" s="149"/>
      <c r="AH24" s="149"/>
      <c r="AI24" s="176"/>
      <c r="AJ24" s="143"/>
      <c r="AK24" s="125"/>
      <c r="AL24" s="165"/>
      <c r="AM24" s="165"/>
    </row>
    <row r="25" spans="1:39" ht="15.75" customHeight="1" x14ac:dyDescent="0.2">
      <c r="A25" s="130">
        <v>13</v>
      </c>
      <c r="B25" s="125"/>
      <c r="C25" s="141"/>
      <c r="D25" s="133"/>
      <c r="E25" s="133"/>
      <c r="F25" s="125"/>
      <c r="G25" s="141"/>
      <c r="H25" s="133"/>
      <c r="I25" s="133"/>
      <c r="J25" s="147"/>
      <c r="K25" s="133"/>
      <c r="L25" s="125"/>
      <c r="M25" s="141"/>
      <c r="N25" s="133"/>
      <c r="O25" s="133"/>
      <c r="P25" s="147"/>
      <c r="Q25" s="133"/>
      <c r="R25" s="125"/>
      <c r="S25" s="147"/>
      <c r="T25" s="133"/>
      <c r="U25" s="147"/>
      <c r="V25" s="133"/>
      <c r="W25" s="133"/>
      <c r="X25" s="125"/>
      <c r="Y25" s="125"/>
      <c r="Z25" s="147"/>
      <c r="AA25" s="133"/>
      <c r="AB25" s="133"/>
      <c r="AC25" s="176"/>
      <c r="AD25" s="133"/>
      <c r="AE25" s="125"/>
      <c r="AF25" s="147"/>
      <c r="AG25" s="133"/>
      <c r="AH25" s="133"/>
      <c r="AI25" s="176"/>
      <c r="AJ25" s="133"/>
      <c r="AK25" s="125"/>
      <c r="AL25" s="165"/>
      <c r="AM25" s="165"/>
    </row>
    <row r="26" spans="1:39" ht="15.75" customHeight="1" x14ac:dyDescent="0.2">
      <c r="A26" s="130">
        <v>14</v>
      </c>
      <c r="B26" s="125"/>
      <c r="C26" s="141"/>
      <c r="D26" s="142"/>
      <c r="E26" s="142"/>
      <c r="F26" s="125"/>
      <c r="G26" s="141"/>
      <c r="H26" s="142"/>
      <c r="I26" s="142"/>
      <c r="J26" s="147"/>
      <c r="K26" s="149"/>
      <c r="L26" s="125"/>
      <c r="M26" s="141"/>
      <c r="N26" s="142"/>
      <c r="O26" s="142"/>
      <c r="P26" s="147"/>
      <c r="Q26" s="149"/>
      <c r="R26" s="125"/>
      <c r="S26" s="147"/>
      <c r="T26" s="149"/>
      <c r="U26" s="147"/>
      <c r="V26" s="149"/>
      <c r="W26" s="149"/>
      <c r="X26" s="125"/>
      <c r="Y26" s="125"/>
      <c r="Z26" s="147"/>
      <c r="AA26" s="149"/>
      <c r="AB26" s="149"/>
      <c r="AC26" s="176"/>
      <c r="AD26" s="143"/>
      <c r="AE26" s="125"/>
      <c r="AF26" s="147"/>
      <c r="AG26" s="149"/>
      <c r="AH26" s="149"/>
      <c r="AI26" s="176"/>
      <c r="AJ26" s="143"/>
      <c r="AK26" s="125"/>
      <c r="AL26" s="165"/>
      <c r="AM26" s="165"/>
    </row>
    <row r="27" spans="1:39" ht="15.75" customHeight="1" x14ac:dyDescent="0.2">
      <c r="A27" s="130">
        <v>15</v>
      </c>
      <c r="B27" s="125"/>
      <c r="C27" s="141"/>
      <c r="D27" s="133"/>
      <c r="E27" s="133"/>
      <c r="F27" s="125"/>
      <c r="G27" s="141"/>
      <c r="H27" s="133"/>
      <c r="I27" s="133"/>
      <c r="J27" s="147"/>
      <c r="K27" s="133"/>
      <c r="L27" s="125"/>
      <c r="M27" s="141"/>
      <c r="N27" s="133"/>
      <c r="O27" s="133"/>
      <c r="P27" s="147"/>
      <c r="Q27" s="133"/>
      <c r="R27" s="125"/>
      <c r="S27" s="147"/>
      <c r="T27" s="133"/>
      <c r="U27" s="147"/>
      <c r="V27" s="133"/>
      <c r="W27" s="133"/>
      <c r="X27" s="125"/>
      <c r="Y27" s="125"/>
      <c r="Z27" s="147"/>
      <c r="AA27" s="133"/>
      <c r="AB27" s="133"/>
      <c r="AC27" s="176"/>
      <c r="AD27" s="133"/>
      <c r="AE27" s="125"/>
      <c r="AF27" s="147"/>
      <c r="AG27" s="133"/>
      <c r="AH27" s="133"/>
      <c r="AI27" s="176"/>
      <c r="AJ27" s="133"/>
      <c r="AK27" s="125"/>
      <c r="AL27" s="165"/>
      <c r="AM27" s="165"/>
    </row>
    <row r="28" spans="1:39" ht="15.75" customHeight="1" x14ac:dyDescent="0.2">
      <c r="A28" s="130">
        <v>16</v>
      </c>
      <c r="B28" s="125"/>
      <c r="C28" s="141"/>
      <c r="D28" s="142"/>
      <c r="E28" s="142"/>
      <c r="F28" s="125"/>
      <c r="G28" s="141"/>
      <c r="H28" s="142"/>
      <c r="I28" s="142"/>
      <c r="J28" s="147"/>
      <c r="K28" s="149"/>
      <c r="L28" s="125"/>
      <c r="M28" s="141"/>
      <c r="N28" s="142"/>
      <c r="O28" s="142"/>
      <c r="P28" s="147"/>
      <c r="Q28" s="149"/>
      <c r="R28" s="125"/>
      <c r="S28" s="147"/>
      <c r="T28" s="149"/>
      <c r="U28" s="147"/>
      <c r="V28" s="149"/>
      <c r="W28" s="149"/>
      <c r="X28" s="125"/>
      <c r="Y28" s="125"/>
      <c r="Z28" s="147"/>
      <c r="AA28" s="149"/>
      <c r="AB28" s="149"/>
      <c r="AC28" s="176"/>
      <c r="AD28" s="143"/>
      <c r="AE28" s="125"/>
      <c r="AF28" s="147"/>
      <c r="AG28" s="149"/>
      <c r="AH28" s="149"/>
      <c r="AI28" s="176"/>
      <c r="AJ28" s="143"/>
      <c r="AK28" s="125"/>
      <c r="AL28" s="165"/>
      <c r="AM28" s="165"/>
    </row>
    <row r="29" spans="1:39" ht="15.75" customHeight="1" x14ac:dyDescent="0.2">
      <c r="A29" s="130">
        <v>17</v>
      </c>
      <c r="B29" s="125"/>
      <c r="C29" s="141"/>
      <c r="D29" s="133"/>
      <c r="E29" s="133"/>
      <c r="F29" s="125"/>
      <c r="G29" s="141"/>
      <c r="H29" s="133"/>
      <c r="I29" s="133"/>
      <c r="J29" s="147"/>
      <c r="K29" s="133"/>
      <c r="L29" s="125"/>
      <c r="M29" s="141"/>
      <c r="N29" s="133"/>
      <c r="O29" s="133"/>
      <c r="P29" s="147"/>
      <c r="Q29" s="133"/>
      <c r="R29" s="125"/>
      <c r="S29" s="147"/>
      <c r="T29" s="133"/>
      <c r="U29" s="147"/>
      <c r="V29" s="133"/>
      <c r="W29" s="133"/>
      <c r="X29" s="125"/>
      <c r="Y29" s="125"/>
      <c r="Z29" s="147"/>
      <c r="AA29" s="133"/>
      <c r="AB29" s="133"/>
      <c r="AC29" s="176"/>
      <c r="AD29" s="133"/>
      <c r="AE29" s="125"/>
      <c r="AF29" s="147"/>
      <c r="AG29" s="133"/>
      <c r="AH29" s="133"/>
      <c r="AI29" s="176"/>
      <c r="AJ29" s="133"/>
      <c r="AK29" s="125"/>
      <c r="AL29" s="165"/>
      <c r="AM29" s="165"/>
    </row>
    <row r="30" spans="1:39" ht="15.75" customHeight="1" x14ac:dyDescent="0.2">
      <c r="A30" s="130">
        <v>18</v>
      </c>
      <c r="B30" s="125"/>
      <c r="C30" s="141"/>
      <c r="D30" s="142"/>
      <c r="E30" s="142"/>
      <c r="F30" s="125"/>
      <c r="G30" s="141"/>
      <c r="H30" s="142"/>
      <c r="I30" s="142"/>
      <c r="J30" s="147"/>
      <c r="K30" s="149"/>
      <c r="L30" s="125"/>
      <c r="M30" s="141"/>
      <c r="N30" s="142"/>
      <c r="O30" s="142"/>
      <c r="P30" s="147"/>
      <c r="Q30" s="149"/>
      <c r="R30" s="125"/>
      <c r="S30" s="147"/>
      <c r="T30" s="149"/>
      <c r="U30" s="147"/>
      <c r="V30" s="149"/>
      <c r="W30" s="149"/>
      <c r="X30" s="125"/>
      <c r="Y30" s="125"/>
      <c r="Z30" s="147"/>
      <c r="AA30" s="149"/>
      <c r="AB30" s="149"/>
      <c r="AC30" s="176"/>
      <c r="AD30" s="143"/>
      <c r="AE30" s="125"/>
      <c r="AF30" s="147"/>
      <c r="AG30" s="149"/>
      <c r="AH30" s="149"/>
      <c r="AI30" s="176"/>
      <c r="AJ30" s="143"/>
      <c r="AK30" s="125"/>
      <c r="AL30" s="165"/>
      <c r="AM30" s="165"/>
    </row>
    <row r="31" spans="1:39" ht="15.75" customHeight="1" x14ac:dyDescent="0.2">
      <c r="A31" s="130">
        <v>19</v>
      </c>
      <c r="B31" s="125"/>
      <c r="C31" s="141"/>
      <c r="D31" s="133"/>
      <c r="E31" s="133"/>
      <c r="F31" s="125"/>
      <c r="G31" s="141"/>
      <c r="H31" s="133"/>
      <c r="I31" s="133"/>
      <c r="J31" s="147"/>
      <c r="K31" s="133"/>
      <c r="L31" s="125"/>
      <c r="M31" s="141"/>
      <c r="N31" s="133"/>
      <c r="O31" s="133"/>
      <c r="P31" s="147"/>
      <c r="Q31" s="133"/>
      <c r="R31" s="125"/>
      <c r="S31" s="147"/>
      <c r="T31" s="133"/>
      <c r="U31" s="147"/>
      <c r="V31" s="133"/>
      <c r="W31" s="133"/>
      <c r="X31" s="125"/>
      <c r="Y31" s="125"/>
      <c r="Z31" s="147"/>
      <c r="AA31" s="133"/>
      <c r="AB31" s="133"/>
      <c r="AC31" s="176"/>
      <c r="AD31" s="133"/>
      <c r="AE31" s="125"/>
      <c r="AF31" s="147"/>
      <c r="AG31" s="133"/>
      <c r="AH31" s="133"/>
      <c r="AI31" s="176"/>
      <c r="AJ31" s="133"/>
      <c r="AK31" s="125"/>
      <c r="AL31" s="165"/>
      <c r="AM31" s="165"/>
    </row>
    <row r="32" spans="1:39" ht="15.75" customHeight="1" x14ac:dyDescent="0.2">
      <c r="A32" s="130">
        <v>20</v>
      </c>
      <c r="B32" s="125"/>
      <c r="C32" s="141"/>
      <c r="D32" s="142"/>
      <c r="E32" s="142"/>
      <c r="F32" s="125"/>
      <c r="G32" s="141"/>
      <c r="H32" s="142"/>
      <c r="I32" s="142"/>
      <c r="J32" s="147"/>
      <c r="K32" s="149"/>
      <c r="L32" s="125"/>
      <c r="M32" s="141"/>
      <c r="N32" s="142"/>
      <c r="O32" s="142"/>
      <c r="P32" s="147"/>
      <c r="Q32" s="149"/>
      <c r="R32" s="125"/>
      <c r="S32" s="147"/>
      <c r="T32" s="149"/>
      <c r="U32" s="147"/>
      <c r="V32" s="149"/>
      <c r="W32" s="149"/>
      <c r="X32" s="125"/>
      <c r="Y32" s="125"/>
      <c r="Z32" s="147"/>
      <c r="AA32" s="149"/>
      <c r="AB32" s="149"/>
      <c r="AC32" s="176"/>
      <c r="AD32" s="143"/>
      <c r="AE32" s="125"/>
      <c r="AF32" s="147"/>
      <c r="AG32" s="149"/>
      <c r="AH32" s="149"/>
      <c r="AI32" s="176"/>
      <c r="AJ32" s="143"/>
      <c r="AK32" s="125"/>
      <c r="AL32" s="165"/>
      <c r="AM32" s="165"/>
    </row>
    <row r="33" spans="1:39" ht="15.75" customHeight="1" x14ac:dyDescent="0.2">
      <c r="A33" s="130">
        <v>21</v>
      </c>
      <c r="B33" s="125"/>
      <c r="C33" s="141"/>
      <c r="D33" s="133"/>
      <c r="E33" s="133"/>
      <c r="F33" s="125"/>
      <c r="G33" s="141"/>
      <c r="H33" s="133"/>
      <c r="I33" s="133"/>
      <c r="J33" s="147"/>
      <c r="K33" s="133"/>
      <c r="L33" s="125"/>
      <c r="M33" s="141"/>
      <c r="N33" s="133"/>
      <c r="O33" s="133"/>
      <c r="P33" s="147"/>
      <c r="Q33" s="133"/>
      <c r="R33" s="125"/>
      <c r="S33" s="147"/>
      <c r="T33" s="133"/>
      <c r="U33" s="147"/>
      <c r="V33" s="133"/>
      <c r="W33" s="133"/>
      <c r="X33" s="125"/>
      <c r="Y33" s="125"/>
      <c r="Z33" s="147"/>
      <c r="AA33" s="133"/>
      <c r="AB33" s="133"/>
      <c r="AC33" s="176"/>
      <c r="AD33" s="133"/>
      <c r="AE33" s="125"/>
      <c r="AF33" s="147"/>
      <c r="AG33" s="133"/>
      <c r="AH33" s="133"/>
      <c r="AI33" s="176"/>
      <c r="AJ33" s="133"/>
      <c r="AK33" s="125"/>
      <c r="AL33" s="165"/>
      <c r="AM33" s="165"/>
    </row>
    <row r="34" spans="1:39" ht="15.75" customHeight="1" x14ac:dyDescent="0.2">
      <c r="A34" s="130">
        <v>22</v>
      </c>
      <c r="B34" s="125"/>
      <c r="C34" s="141"/>
      <c r="D34" s="142"/>
      <c r="E34" s="142"/>
      <c r="F34" s="125"/>
      <c r="G34" s="141"/>
      <c r="H34" s="142"/>
      <c r="I34" s="142"/>
      <c r="J34" s="147"/>
      <c r="K34" s="149"/>
      <c r="L34" s="125"/>
      <c r="M34" s="141"/>
      <c r="N34" s="142"/>
      <c r="O34" s="142"/>
      <c r="P34" s="147"/>
      <c r="Q34" s="149"/>
      <c r="R34" s="125"/>
      <c r="S34" s="147"/>
      <c r="T34" s="149"/>
      <c r="U34" s="147"/>
      <c r="V34" s="149"/>
      <c r="W34" s="149"/>
      <c r="X34" s="125"/>
      <c r="Y34" s="125"/>
      <c r="Z34" s="147"/>
      <c r="AA34" s="149"/>
      <c r="AB34" s="149"/>
      <c r="AC34" s="176"/>
      <c r="AD34" s="143"/>
      <c r="AE34" s="125"/>
      <c r="AF34" s="147"/>
      <c r="AG34" s="149"/>
      <c r="AH34" s="149"/>
      <c r="AI34" s="176"/>
      <c r="AJ34" s="143"/>
      <c r="AK34" s="125"/>
      <c r="AL34" s="165"/>
      <c r="AM34" s="165"/>
    </row>
    <row r="35" spans="1:39" ht="15.75" customHeight="1" x14ac:dyDescent="0.2">
      <c r="A35" s="130">
        <v>23</v>
      </c>
      <c r="B35" s="125"/>
      <c r="C35" s="141"/>
      <c r="D35" s="133"/>
      <c r="E35" s="133"/>
      <c r="F35" s="125"/>
      <c r="G35" s="141"/>
      <c r="H35" s="133"/>
      <c r="I35" s="133"/>
      <c r="J35" s="147"/>
      <c r="K35" s="133"/>
      <c r="L35" s="125"/>
      <c r="M35" s="141"/>
      <c r="N35" s="133"/>
      <c r="O35" s="133"/>
      <c r="P35" s="147"/>
      <c r="Q35" s="133"/>
      <c r="R35" s="125"/>
      <c r="S35" s="147"/>
      <c r="T35" s="133"/>
      <c r="U35" s="147"/>
      <c r="V35" s="133"/>
      <c r="W35" s="133"/>
      <c r="X35" s="125"/>
      <c r="Y35" s="125"/>
      <c r="Z35" s="147"/>
      <c r="AA35" s="133"/>
      <c r="AB35" s="133"/>
      <c r="AC35" s="176"/>
      <c r="AD35" s="133"/>
      <c r="AE35" s="125"/>
      <c r="AF35" s="147"/>
      <c r="AG35" s="133"/>
      <c r="AH35" s="133"/>
      <c r="AI35" s="176"/>
      <c r="AJ35" s="133"/>
      <c r="AK35" s="125"/>
      <c r="AL35" s="165"/>
      <c r="AM35" s="165"/>
    </row>
    <row r="36" spans="1:39" ht="15.75" customHeight="1" x14ac:dyDescent="0.2">
      <c r="A36" s="130">
        <v>24</v>
      </c>
      <c r="B36" s="125"/>
      <c r="C36" s="141"/>
      <c r="D36" s="142"/>
      <c r="E36" s="142"/>
      <c r="F36" s="125"/>
      <c r="G36" s="141"/>
      <c r="H36" s="142"/>
      <c r="I36" s="142"/>
      <c r="J36" s="147"/>
      <c r="K36" s="149"/>
      <c r="L36" s="125"/>
      <c r="M36" s="141"/>
      <c r="N36" s="142"/>
      <c r="O36" s="142"/>
      <c r="P36" s="147"/>
      <c r="Q36" s="149"/>
      <c r="R36" s="125"/>
      <c r="S36" s="147"/>
      <c r="T36" s="149"/>
      <c r="U36" s="147"/>
      <c r="V36" s="149"/>
      <c r="W36" s="149"/>
      <c r="X36" s="125"/>
      <c r="Y36" s="125"/>
      <c r="Z36" s="147"/>
      <c r="AA36" s="149"/>
      <c r="AB36" s="149"/>
      <c r="AC36" s="176"/>
      <c r="AD36" s="143"/>
      <c r="AE36" s="125"/>
      <c r="AF36" s="147"/>
      <c r="AG36" s="149"/>
      <c r="AH36" s="149"/>
      <c r="AI36" s="176"/>
      <c r="AJ36" s="143"/>
      <c r="AK36" s="125"/>
      <c r="AL36" s="165"/>
      <c r="AM36" s="165"/>
    </row>
    <row r="37" spans="1:39" ht="15.75" customHeight="1" x14ac:dyDescent="0.2">
      <c r="A37" s="130">
        <v>25</v>
      </c>
      <c r="B37" s="125"/>
      <c r="C37" s="141"/>
      <c r="D37" s="133"/>
      <c r="E37" s="133"/>
      <c r="F37" s="125"/>
      <c r="G37" s="141"/>
      <c r="H37" s="133"/>
      <c r="I37" s="133"/>
      <c r="J37" s="147"/>
      <c r="K37" s="133"/>
      <c r="L37" s="125"/>
      <c r="M37" s="141"/>
      <c r="N37" s="133"/>
      <c r="O37" s="133"/>
      <c r="P37" s="147"/>
      <c r="Q37" s="133"/>
      <c r="R37" s="125"/>
      <c r="S37" s="147"/>
      <c r="T37" s="133"/>
      <c r="U37" s="147"/>
      <c r="V37" s="133"/>
      <c r="W37" s="133"/>
      <c r="X37" s="125"/>
      <c r="Y37" s="125"/>
      <c r="Z37" s="147"/>
      <c r="AA37" s="133"/>
      <c r="AB37" s="133"/>
      <c r="AC37" s="176"/>
      <c r="AD37" s="133"/>
      <c r="AE37" s="125"/>
      <c r="AF37" s="147"/>
      <c r="AG37" s="133"/>
      <c r="AH37" s="133"/>
      <c r="AI37" s="176"/>
      <c r="AJ37" s="133"/>
      <c r="AK37" s="125"/>
      <c r="AL37" s="165"/>
      <c r="AM37" s="165"/>
    </row>
    <row r="38" spans="1:39" ht="15.75" customHeight="1"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65"/>
      <c r="AM38" s="165"/>
    </row>
    <row r="39" spans="1:39" ht="15.75" customHeight="1"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65"/>
      <c r="AM39" s="165"/>
    </row>
    <row r="40" spans="1:39" ht="15.75" customHeight="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65"/>
      <c r="AM40" s="165"/>
    </row>
    <row r="41" spans="1:39" ht="15.75" customHeight="1"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65"/>
      <c r="AM41" s="165"/>
    </row>
    <row r="42" spans="1:39" ht="15.75" customHeight="1"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65"/>
      <c r="AM42" s="165"/>
    </row>
    <row r="43" spans="1:39" ht="15.75" customHeight="1"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65"/>
      <c r="AM43" s="165"/>
    </row>
    <row r="44" spans="1:39" ht="15.75" customHeight="1"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65"/>
      <c r="AM44" s="165"/>
    </row>
    <row r="45" spans="1:39" ht="15.75" customHeight="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65"/>
      <c r="AM45" s="165"/>
    </row>
    <row r="46" spans="1:39" ht="15.75" customHeight="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65"/>
      <c r="AM46" s="165"/>
    </row>
    <row r="47" spans="1:39" ht="15.75" customHeight="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65"/>
      <c r="AM47" s="165"/>
    </row>
    <row r="48" spans="1:39" ht="15.75" customHeight="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65"/>
      <c r="AM48" s="165"/>
    </row>
    <row r="49" spans="1:39" ht="15.75" customHeight="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65"/>
      <c r="AM49" s="165"/>
    </row>
    <row r="50" spans="1:39" ht="15.75" customHeight="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65"/>
      <c r="AM50" s="165"/>
    </row>
    <row r="51" spans="1:39" ht="15.75" customHeight="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65"/>
      <c r="AM51" s="165"/>
    </row>
    <row r="52" spans="1:39" ht="15.75" customHeight="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65"/>
      <c r="AM52" s="165"/>
    </row>
    <row r="53" spans="1:39" ht="15.75" customHeight="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65"/>
      <c r="AM53" s="165"/>
    </row>
    <row r="54" spans="1:39" ht="15.75" customHeight="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65"/>
      <c r="AM54" s="165"/>
    </row>
    <row r="55" spans="1:39" ht="15.75" customHeight="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65"/>
      <c r="AM55" s="165"/>
    </row>
    <row r="56" spans="1:39" ht="15.75" customHeight="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65"/>
      <c r="AM56" s="165"/>
    </row>
    <row r="57" spans="1:39" ht="15.75" customHeight="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65"/>
      <c r="AM57" s="165"/>
    </row>
  </sheetData>
  <mergeCells count="32">
    <mergeCell ref="AC11:AD11"/>
    <mergeCell ref="C5:E5"/>
    <mergeCell ref="Z4:AD4"/>
    <mergeCell ref="Z5:AD5"/>
    <mergeCell ref="G11:K11"/>
    <mergeCell ref="M11:Q11"/>
    <mergeCell ref="S11:X11"/>
    <mergeCell ref="S4:X4"/>
    <mergeCell ref="S5:X5"/>
    <mergeCell ref="C11:F11"/>
    <mergeCell ref="D6:E6"/>
    <mergeCell ref="C4:E4"/>
    <mergeCell ref="V6:W6"/>
    <mergeCell ref="G7:K7"/>
    <mergeCell ref="M7:Q7"/>
    <mergeCell ref="C7:E7"/>
    <mergeCell ref="AI11:AJ11"/>
    <mergeCell ref="AF11:AH11"/>
    <mergeCell ref="AF4:AJ4"/>
    <mergeCell ref="AF5:AJ5"/>
    <mergeCell ref="G5:K5"/>
    <mergeCell ref="AA6:AB6"/>
    <mergeCell ref="AG6:AH6"/>
    <mergeCell ref="H6:I6"/>
    <mergeCell ref="N6:O6"/>
    <mergeCell ref="M5:Q5"/>
    <mergeCell ref="G4:K4"/>
    <mergeCell ref="M4:Q4"/>
    <mergeCell ref="S7:X7"/>
    <mergeCell ref="Z7:AD7"/>
    <mergeCell ref="AF7:AJ7"/>
    <mergeCell ref="Z11:AB11"/>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V57"/>
  <sheetViews>
    <sheetView zoomScale="90" zoomScaleNormal="90" workbookViewId="0"/>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7" width="4.5703125" style="127" bestFit="1" customWidth="1"/>
    <col min="8" max="13" width="11.7109375" style="127" customWidth="1"/>
    <col min="14" max="14" width="1.7109375" style="127" customWidth="1"/>
    <col min="15" max="17" width="11.7109375" style="127" customWidth="1"/>
    <col min="18" max="18" width="1.7109375" style="127" customWidth="1"/>
    <col min="19" max="19" width="12.85546875" style="127" customWidth="1"/>
    <col min="20" max="20" width="12.5703125" style="127" customWidth="1"/>
    <col min="21" max="21" width="11.28515625" style="127" customWidth="1"/>
    <col min="22" max="23" width="11.7109375" style="127" customWidth="1"/>
    <col min="24" max="24" width="1.7109375" style="127" customWidth="1"/>
    <col min="25" max="28" width="14.28515625" style="127" customWidth="1"/>
    <col min="29" max="48" width="11.42578125" style="150"/>
    <col min="49" max="16384" width="11.42578125" style="127"/>
  </cols>
  <sheetData>
    <row r="1" spans="1:48"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48" ht="21" x14ac:dyDescent="0.2">
      <c r="A2" s="13" t="s">
        <v>444</v>
      </c>
      <c r="B2" s="125"/>
      <c r="C2" s="239" t="s">
        <v>556</v>
      </c>
      <c r="D2" s="240"/>
      <c r="E2" s="240"/>
      <c r="F2" s="240"/>
      <c r="G2" s="240"/>
      <c r="H2" s="240"/>
      <c r="I2" s="240"/>
      <c r="J2" s="240"/>
      <c r="K2" s="240"/>
      <c r="L2" s="240"/>
      <c r="M2" s="240"/>
      <c r="N2" s="240"/>
      <c r="O2" s="240"/>
      <c r="P2" s="240"/>
      <c r="Q2" s="240"/>
      <c r="R2" s="240"/>
      <c r="S2" s="240"/>
      <c r="T2" s="240"/>
      <c r="U2" s="240"/>
      <c r="V2" s="240"/>
      <c r="W2" s="240"/>
      <c r="X2" s="125"/>
      <c r="Y2" s="125"/>
      <c r="Z2" s="125"/>
      <c r="AA2" s="125"/>
      <c r="AB2" s="125"/>
    </row>
    <row r="3" spans="1:48"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48" ht="16.5" thickBot="1" x14ac:dyDescent="0.25">
      <c r="A4" s="35" t="s">
        <v>446</v>
      </c>
      <c r="B4" s="125"/>
      <c r="C4" s="375" t="s">
        <v>254</v>
      </c>
      <c r="D4" s="373"/>
      <c r="E4" s="374"/>
      <c r="F4" s="125"/>
      <c r="G4" s="375" t="s">
        <v>867</v>
      </c>
      <c r="H4" s="376"/>
      <c r="I4" s="376"/>
      <c r="J4" s="376"/>
      <c r="K4" s="376"/>
      <c r="L4" s="376"/>
      <c r="M4" s="377"/>
      <c r="N4" s="125"/>
      <c r="O4" s="375" t="s">
        <v>254</v>
      </c>
      <c r="P4" s="373"/>
      <c r="Q4" s="374"/>
      <c r="R4" s="125"/>
      <c r="S4" s="375" t="s">
        <v>254</v>
      </c>
      <c r="T4" s="376"/>
      <c r="U4" s="376"/>
      <c r="V4" s="376"/>
      <c r="W4" s="376"/>
      <c r="X4" s="125"/>
      <c r="Y4" s="125"/>
      <c r="Z4" s="125"/>
      <c r="AA4" s="125"/>
      <c r="AB4" s="125"/>
    </row>
    <row r="5" spans="1:48" ht="16.5" thickBot="1" x14ac:dyDescent="0.25">
      <c r="A5" s="135" t="s">
        <v>445</v>
      </c>
      <c r="B5" s="125"/>
      <c r="C5" s="372" t="s">
        <v>520</v>
      </c>
      <c r="D5" s="373"/>
      <c r="E5" s="374"/>
      <c r="F5" s="125"/>
      <c r="G5" s="125"/>
      <c r="H5" s="275" t="s">
        <v>550</v>
      </c>
      <c r="I5" s="125"/>
      <c r="J5" s="372" t="s">
        <v>558</v>
      </c>
      <c r="K5" s="373"/>
      <c r="L5" s="373"/>
      <c r="M5" s="374"/>
      <c r="N5" s="125"/>
      <c r="O5" s="375" t="s">
        <v>516</v>
      </c>
      <c r="P5" s="373"/>
      <c r="Q5" s="374"/>
      <c r="R5" s="125"/>
      <c r="S5" s="375" t="s">
        <v>515</v>
      </c>
      <c r="T5" s="376"/>
      <c r="U5" s="376"/>
      <c r="V5" s="376"/>
      <c r="W5" s="376"/>
      <c r="X5" s="125"/>
      <c r="Y5" s="125"/>
      <c r="Z5" s="125"/>
      <c r="AA5" s="125"/>
      <c r="AB5" s="125"/>
    </row>
    <row r="6" spans="1:48" ht="16.5" thickBot="1" x14ac:dyDescent="0.25">
      <c r="A6" s="125"/>
      <c r="B6" s="125"/>
      <c r="C6" s="372" t="s">
        <v>521</v>
      </c>
      <c r="D6" s="373"/>
      <c r="E6" s="374"/>
      <c r="F6" s="125"/>
      <c r="G6" s="125"/>
      <c r="H6" s="125"/>
      <c r="I6" s="125"/>
      <c r="J6" s="125"/>
      <c r="K6" s="125"/>
      <c r="L6" s="125"/>
      <c r="M6" s="243" t="s">
        <v>775</v>
      </c>
      <c r="N6" s="125"/>
      <c r="O6" s="375" t="s">
        <v>780</v>
      </c>
      <c r="P6" s="376"/>
      <c r="Q6" s="377"/>
      <c r="R6" s="125"/>
      <c r="S6" s="125"/>
      <c r="T6" s="415" t="s">
        <v>436</v>
      </c>
      <c r="U6" s="415"/>
      <c r="V6" s="125"/>
      <c r="W6" s="252" t="s">
        <v>774</v>
      </c>
      <c r="X6" s="125"/>
      <c r="Y6" s="125"/>
      <c r="Z6" s="125"/>
      <c r="AA6" s="125"/>
      <c r="AB6" s="125"/>
    </row>
    <row r="7" spans="1:48" ht="16.5" thickBot="1" x14ac:dyDescent="0.25">
      <c r="A7" s="125"/>
      <c r="B7" s="125"/>
      <c r="C7" s="125"/>
      <c r="D7" s="155" t="s">
        <v>770</v>
      </c>
      <c r="E7" s="163" t="s">
        <v>427</v>
      </c>
      <c r="F7" s="125"/>
      <c r="G7" s="125"/>
      <c r="H7" s="399" t="s">
        <v>872</v>
      </c>
      <c r="I7" s="399"/>
      <c r="J7" s="399"/>
      <c r="K7" s="399"/>
      <c r="L7" s="399"/>
      <c r="M7" s="399"/>
      <c r="N7" s="125"/>
      <c r="O7" s="381" t="s">
        <v>843</v>
      </c>
      <c r="P7" s="382"/>
      <c r="Q7" s="382"/>
      <c r="R7" s="125"/>
      <c r="S7" s="395" t="s">
        <v>841</v>
      </c>
      <c r="T7" s="396"/>
      <c r="U7" s="396"/>
      <c r="V7" s="396"/>
      <c r="W7" s="396"/>
      <c r="X7" s="125"/>
      <c r="Y7" s="125"/>
      <c r="Z7" s="125"/>
      <c r="AA7" s="125"/>
      <c r="AB7" s="125"/>
    </row>
    <row r="8" spans="1:48" ht="16.5" thickBot="1" x14ac:dyDescent="0.25">
      <c r="A8" s="145" t="s">
        <v>645</v>
      </c>
      <c r="B8" s="125"/>
      <c r="C8" s="157" t="s">
        <v>636</v>
      </c>
      <c r="D8" s="156" t="s">
        <v>771</v>
      </c>
      <c r="E8" s="164" t="s">
        <v>498</v>
      </c>
      <c r="F8" s="125"/>
      <c r="G8" s="125"/>
      <c r="H8" s="157" t="s">
        <v>566</v>
      </c>
      <c r="I8" s="157" t="s">
        <v>636</v>
      </c>
      <c r="J8" s="145" t="s">
        <v>426</v>
      </c>
      <c r="K8" s="145" t="s">
        <v>427</v>
      </c>
      <c r="L8" s="413" t="s">
        <v>865</v>
      </c>
      <c r="M8" s="414"/>
      <c r="N8" s="125"/>
      <c r="O8" s="157" t="s">
        <v>636</v>
      </c>
      <c r="P8" s="145" t="s">
        <v>426</v>
      </c>
      <c r="Q8" s="145" t="s">
        <v>427</v>
      </c>
      <c r="R8" s="125"/>
      <c r="S8" s="157" t="s">
        <v>636</v>
      </c>
      <c r="T8" s="145" t="s">
        <v>426</v>
      </c>
      <c r="U8" s="145" t="s">
        <v>427</v>
      </c>
      <c r="V8" s="153" t="s">
        <v>638</v>
      </c>
      <c r="W8" s="153" t="s">
        <v>637</v>
      </c>
      <c r="X8" s="125"/>
      <c r="Y8" s="125"/>
      <c r="Z8" s="125"/>
      <c r="AA8" s="125"/>
      <c r="AB8" s="125"/>
    </row>
    <row r="9" spans="1:48" s="129" customFormat="1" x14ac:dyDescent="0.2">
      <c r="A9" s="214" t="s">
        <v>644</v>
      </c>
      <c r="B9" s="126"/>
      <c r="C9" s="126"/>
      <c r="D9" s="216">
        <v>0</v>
      </c>
      <c r="E9" s="234">
        <v>0</v>
      </c>
      <c r="F9" s="126"/>
      <c r="G9" s="128"/>
      <c r="H9" s="234">
        <v>0</v>
      </c>
      <c r="I9" s="126"/>
      <c r="J9" s="234">
        <v>1</v>
      </c>
      <c r="K9" s="234">
        <v>1</v>
      </c>
      <c r="L9" s="235"/>
      <c r="M9" s="235"/>
      <c r="N9" s="126"/>
      <c r="O9" s="126"/>
      <c r="P9" s="234">
        <v>1</v>
      </c>
      <c r="Q9" s="234">
        <v>1</v>
      </c>
      <c r="R9" s="126"/>
      <c r="S9" s="126"/>
      <c r="T9" s="234">
        <v>1</v>
      </c>
      <c r="U9" s="234">
        <v>1</v>
      </c>
      <c r="V9" s="126"/>
      <c r="W9" s="234">
        <v>1</v>
      </c>
      <c r="X9" s="126"/>
      <c r="Y9" s="126"/>
      <c r="Z9" s="126"/>
      <c r="AA9" s="126"/>
      <c r="AB9" s="126"/>
      <c r="AC9" s="151"/>
      <c r="AD9" s="151"/>
      <c r="AE9" s="151"/>
      <c r="AF9" s="151"/>
      <c r="AG9" s="151"/>
      <c r="AH9" s="151"/>
      <c r="AI9" s="151"/>
      <c r="AJ9" s="151"/>
      <c r="AK9" s="151"/>
      <c r="AL9" s="151"/>
      <c r="AM9" s="151"/>
      <c r="AN9" s="151"/>
      <c r="AO9" s="151"/>
      <c r="AP9" s="151"/>
      <c r="AQ9" s="151"/>
      <c r="AR9" s="151"/>
      <c r="AS9" s="151"/>
      <c r="AT9" s="151"/>
      <c r="AU9" s="151"/>
      <c r="AV9" s="151"/>
    </row>
    <row r="10" spans="1:48" s="226" customFormat="1" x14ac:dyDescent="0.2">
      <c r="A10" s="218" t="s">
        <v>642</v>
      </c>
      <c r="B10" s="219"/>
      <c r="C10" s="219"/>
      <c r="D10" s="220">
        <f>COUNT(D13:D37)</f>
        <v>3</v>
      </c>
      <c r="E10" s="220">
        <f>COUNT(E13:E37)</f>
        <v>3</v>
      </c>
      <c r="F10" s="219"/>
      <c r="G10" s="222"/>
      <c r="H10" s="220">
        <f>COUNT(H13:H37)</f>
        <v>1</v>
      </c>
      <c r="I10" s="219"/>
      <c r="J10" s="220">
        <f>COUNT(J13:J37)</f>
        <v>1</v>
      </c>
      <c r="K10" s="220">
        <f>COUNT(K13:K37)</f>
        <v>1</v>
      </c>
      <c r="L10" s="220"/>
      <c r="M10" s="220"/>
      <c r="N10" s="219"/>
      <c r="O10" s="219"/>
      <c r="P10" s="220">
        <f>COUNT(P13:P37)</f>
        <v>1</v>
      </c>
      <c r="Q10" s="220">
        <f>COUNT(Q13:Q37)</f>
        <v>1</v>
      </c>
      <c r="R10" s="219"/>
      <c r="S10" s="219"/>
      <c r="T10" s="220">
        <f>COUNT(T13:T37)</f>
        <v>1</v>
      </c>
      <c r="U10" s="220">
        <f>COUNT(U13:U37)</f>
        <v>1</v>
      </c>
      <c r="V10" s="219"/>
      <c r="W10" s="220">
        <f>COUNT(W13:W37)</f>
        <v>2</v>
      </c>
      <c r="X10" s="219"/>
      <c r="Y10" s="219"/>
      <c r="Z10" s="219"/>
      <c r="AA10" s="219"/>
      <c r="AB10" s="219"/>
      <c r="AC10" s="225"/>
      <c r="AD10" s="225"/>
      <c r="AE10" s="225"/>
      <c r="AF10" s="225"/>
      <c r="AG10" s="225"/>
      <c r="AH10" s="225"/>
      <c r="AI10" s="225"/>
      <c r="AJ10" s="225"/>
      <c r="AK10" s="225"/>
      <c r="AL10" s="225"/>
      <c r="AM10" s="225"/>
      <c r="AN10" s="225"/>
      <c r="AO10" s="225"/>
      <c r="AP10" s="225"/>
      <c r="AQ10" s="225"/>
      <c r="AR10" s="225"/>
      <c r="AS10" s="225"/>
      <c r="AT10" s="225"/>
      <c r="AU10" s="225"/>
      <c r="AV10" s="225"/>
    </row>
    <row r="11" spans="1:48" s="232" customFormat="1" x14ac:dyDescent="0.2">
      <c r="A11" s="221" t="s">
        <v>643</v>
      </c>
      <c r="B11" s="230"/>
      <c r="C11" s="385" t="s">
        <v>915</v>
      </c>
      <c r="D11" s="385"/>
      <c r="E11" s="385"/>
      <c r="F11" s="230"/>
      <c r="G11" s="230"/>
      <c r="H11" s="385" t="s">
        <v>256</v>
      </c>
      <c r="I11" s="385"/>
      <c r="J11" s="385" t="s">
        <v>916</v>
      </c>
      <c r="K11" s="385"/>
      <c r="L11" s="274"/>
      <c r="M11" s="274"/>
      <c r="N11" s="230"/>
      <c r="O11" s="385" t="s">
        <v>917</v>
      </c>
      <c r="P11" s="385"/>
      <c r="Q11" s="385"/>
      <c r="R11" s="230"/>
      <c r="S11" s="385" t="s">
        <v>918</v>
      </c>
      <c r="T11" s="385"/>
      <c r="U11" s="385"/>
      <c r="V11" s="279" t="s">
        <v>680</v>
      </c>
      <c r="W11" s="229"/>
      <c r="X11" s="229"/>
      <c r="Y11" s="125"/>
      <c r="Z11" s="125"/>
      <c r="AA11" s="125"/>
      <c r="AB11" s="125"/>
      <c r="AC11" s="231"/>
      <c r="AD11" s="231"/>
      <c r="AE11" s="231"/>
      <c r="AF11" s="231"/>
      <c r="AG11" s="231"/>
      <c r="AH11" s="231"/>
      <c r="AI11" s="231"/>
      <c r="AJ11" s="231"/>
      <c r="AK11" s="231"/>
      <c r="AL11" s="231"/>
      <c r="AM11" s="231"/>
      <c r="AN11" s="231"/>
      <c r="AO11" s="231"/>
      <c r="AP11" s="231"/>
      <c r="AQ11" s="231"/>
      <c r="AR11" s="231"/>
      <c r="AS11" s="231"/>
      <c r="AT11" s="231"/>
      <c r="AU11" s="231"/>
      <c r="AV11" s="231"/>
    </row>
    <row r="12" spans="1:48" x14ac:dyDescent="0.2">
      <c r="A12" s="130" t="s">
        <v>317</v>
      </c>
      <c r="B12" s="125"/>
      <c r="C12" s="131" t="s">
        <v>438</v>
      </c>
      <c r="D12" s="130" t="s">
        <v>521</v>
      </c>
      <c r="E12" s="130" t="s">
        <v>4</v>
      </c>
      <c r="F12" s="125"/>
      <c r="G12" s="125"/>
      <c r="H12" s="130" t="s">
        <v>265</v>
      </c>
      <c r="I12" s="131" t="s">
        <v>438</v>
      </c>
      <c r="J12" s="130" t="s">
        <v>0</v>
      </c>
      <c r="K12" s="130" t="s">
        <v>0</v>
      </c>
      <c r="L12" s="130"/>
      <c r="M12" s="130"/>
      <c r="N12" s="125"/>
      <c r="O12" s="131" t="s">
        <v>438</v>
      </c>
      <c r="P12" s="130" t="s">
        <v>3</v>
      </c>
      <c r="Q12" s="130" t="s">
        <v>3</v>
      </c>
      <c r="R12" s="125"/>
      <c r="S12" s="131" t="s">
        <v>438</v>
      </c>
      <c r="T12" s="130" t="s">
        <v>3</v>
      </c>
      <c r="U12" s="130" t="s">
        <v>3</v>
      </c>
      <c r="V12" s="130" t="s">
        <v>635</v>
      </c>
      <c r="W12" s="130" t="s">
        <v>454</v>
      </c>
      <c r="X12" s="125"/>
      <c r="Y12" s="125"/>
      <c r="Z12" s="125"/>
      <c r="AA12" s="125"/>
      <c r="AB12" s="125"/>
    </row>
    <row r="13" spans="1:48" x14ac:dyDescent="0.2">
      <c r="A13" s="130">
        <v>1</v>
      </c>
      <c r="B13" s="125"/>
      <c r="C13" s="160">
        <v>0</v>
      </c>
      <c r="D13" s="146">
        <v>0</v>
      </c>
      <c r="E13" s="133">
        <v>0</v>
      </c>
      <c r="F13" s="125"/>
      <c r="G13" s="132">
        <v>1</v>
      </c>
      <c r="H13" s="146">
        <v>1</v>
      </c>
      <c r="I13" s="160">
        <v>0</v>
      </c>
      <c r="J13" s="133">
        <v>2</v>
      </c>
      <c r="K13" s="133">
        <v>0</v>
      </c>
      <c r="L13" s="220"/>
      <c r="M13" s="220"/>
      <c r="N13" s="125"/>
      <c r="O13" s="160">
        <v>0</v>
      </c>
      <c r="P13" s="133">
        <v>90</v>
      </c>
      <c r="Q13" s="133">
        <v>0</v>
      </c>
      <c r="R13" s="125"/>
      <c r="S13" s="160">
        <v>0</v>
      </c>
      <c r="T13" s="133">
        <v>10</v>
      </c>
      <c r="U13" s="133">
        <v>0</v>
      </c>
      <c r="V13" s="176">
        <v>1</v>
      </c>
      <c r="W13" s="133">
        <v>0.1</v>
      </c>
      <c r="X13" s="125"/>
      <c r="Y13" s="125"/>
      <c r="Z13" s="125"/>
      <c r="AA13" s="125"/>
      <c r="AB13" s="125"/>
    </row>
    <row r="14" spans="1:48" x14ac:dyDescent="0.2">
      <c r="A14" s="130">
        <v>2</v>
      </c>
      <c r="B14" s="125"/>
      <c r="C14" s="160">
        <v>2</v>
      </c>
      <c r="D14" s="161">
        <v>1</v>
      </c>
      <c r="E14" s="162">
        <v>0</v>
      </c>
      <c r="F14" s="125"/>
      <c r="G14" s="125"/>
      <c r="H14" s="125"/>
      <c r="I14" s="160"/>
      <c r="J14" s="162"/>
      <c r="K14" s="162"/>
      <c r="L14" s="220"/>
      <c r="M14" s="220"/>
      <c r="N14" s="125"/>
      <c r="O14" s="160"/>
      <c r="P14" s="162"/>
      <c r="Q14" s="162"/>
      <c r="R14" s="125"/>
      <c r="S14" s="160"/>
      <c r="T14" s="162"/>
      <c r="U14" s="162"/>
      <c r="V14" s="176">
        <v>50</v>
      </c>
      <c r="W14" s="143">
        <v>1</v>
      </c>
      <c r="X14" s="125"/>
      <c r="Y14" s="125"/>
      <c r="Z14" s="125"/>
      <c r="AA14" s="125"/>
      <c r="AB14" s="125"/>
    </row>
    <row r="15" spans="1:48" x14ac:dyDescent="0.2">
      <c r="A15" s="130">
        <v>3</v>
      </c>
      <c r="B15" s="125"/>
      <c r="C15" s="160">
        <v>2.1</v>
      </c>
      <c r="D15" s="146">
        <v>0</v>
      </c>
      <c r="E15" s="133">
        <v>0</v>
      </c>
      <c r="F15" s="125"/>
      <c r="G15" s="125"/>
      <c r="H15" s="125"/>
      <c r="I15" s="160"/>
      <c r="J15" s="133"/>
      <c r="K15" s="133"/>
      <c r="L15" s="220"/>
      <c r="M15" s="220"/>
      <c r="N15" s="125"/>
      <c r="O15" s="160"/>
      <c r="P15" s="133"/>
      <c r="Q15" s="133"/>
      <c r="R15" s="125"/>
      <c r="S15" s="160"/>
      <c r="T15" s="133"/>
      <c r="U15" s="133"/>
      <c r="V15" s="176"/>
      <c r="W15" s="133"/>
      <c r="X15" s="125"/>
      <c r="Y15" s="125"/>
      <c r="Z15" s="125"/>
      <c r="AA15" s="125"/>
      <c r="AB15" s="125"/>
    </row>
    <row r="16" spans="1:48" x14ac:dyDescent="0.2">
      <c r="A16" s="130">
        <v>4</v>
      </c>
      <c r="B16" s="125"/>
      <c r="C16" s="160"/>
      <c r="D16" s="161"/>
      <c r="E16" s="162"/>
      <c r="F16" s="125"/>
      <c r="G16" s="125"/>
      <c r="H16" s="125"/>
      <c r="I16" s="160"/>
      <c r="J16" s="162"/>
      <c r="K16" s="162"/>
      <c r="L16" s="220"/>
      <c r="M16" s="220"/>
      <c r="N16" s="125"/>
      <c r="O16" s="160"/>
      <c r="P16" s="162"/>
      <c r="Q16" s="162"/>
      <c r="R16" s="125"/>
      <c r="S16" s="160"/>
      <c r="T16" s="162"/>
      <c r="U16" s="162"/>
      <c r="V16" s="176"/>
      <c r="W16" s="143"/>
      <c r="X16" s="125"/>
      <c r="Y16" s="125"/>
      <c r="Z16" s="125"/>
      <c r="AA16" s="125"/>
      <c r="AB16" s="125"/>
    </row>
    <row r="17" spans="1:28" x14ac:dyDescent="0.2">
      <c r="A17" s="130">
        <v>5</v>
      </c>
      <c r="B17" s="125"/>
      <c r="C17" s="160"/>
      <c r="D17" s="146"/>
      <c r="E17" s="133"/>
      <c r="F17" s="125"/>
      <c r="G17" s="125"/>
      <c r="H17" s="125"/>
      <c r="I17" s="160"/>
      <c r="J17" s="133"/>
      <c r="K17" s="133"/>
      <c r="L17" s="220"/>
      <c r="M17" s="220"/>
      <c r="N17" s="125"/>
      <c r="O17" s="160"/>
      <c r="P17" s="133"/>
      <c r="Q17" s="133"/>
      <c r="R17" s="125"/>
      <c r="S17" s="160"/>
      <c r="T17" s="133"/>
      <c r="U17" s="133"/>
      <c r="V17" s="176"/>
      <c r="W17" s="133"/>
      <c r="X17" s="125"/>
      <c r="Y17" s="125"/>
      <c r="Z17" s="125"/>
      <c r="AA17" s="125"/>
      <c r="AB17" s="125"/>
    </row>
    <row r="18" spans="1:28" x14ac:dyDescent="0.2">
      <c r="A18" s="130">
        <v>6</v>
      </c>
      <c r="B18" s="125"/>
      <c r="C18" s="160"/>
      <c r="D18" s="161"/>
      <c r="E18" s="162"/>
      <c r="F18" s="125"/>
      <c r="G18" s="125"/>
      <c r="H18" s="125"/>
      <c r="I18" s="160"/>
      <c r="J18" s="162"/>
      <c r="K18" s="162"/>
      <c r="L18" s="220"/>
      <c r="M18" s="220"/>
      <c r="N18" s="125"/>
      <c r="O18" s="160"/>
      <c r="P18" s="162"/>
      <c r="Q18" s="162"/>
      <c r="R18" s="125"/>
      <c r="S18" s="160"/>
      <c r="T18" s="162"/>
      <c r="U18" s="162"/>
      <c r="V18" s="176"/>
      <c r="W18" s="143"/>
      <c r="X18" s="125"/>
      <c r="Y18" s="125"/>
      <c r="Z18" s="125"/>
      <c r="AA18" s="125"/>
      <c r="AB18" s="125"/>
    </row>
    <row r="19" spans="1:28" x14ac:dyDescent="0.2">
      <c r="A19" s="130">
        <v>7</v>
      </c>
      <c r="B19" s="125"/>
      <c r="C19" s="160"/>
      <c r="D19" s="146"/>
      <c r="E19" s="133"/>
      <c r="F19" s="125"/>
      <c r="G19" s="125"/>
      <c r="H19" s="125"/>
      <c r="I19" s="160"/>
      <c r="J19" s="133"/>
      <c r="K19" s="133"/>
      <c r="L19" s="220"/>
      <c r="M19" s="220"/>
      <c r="N19" s="125"/>
      <c r="O19" s="160"/>
      <c r="P19" s="133"/>
      <c r="Q19" s="133"/>
      <c r="R19" s="125"/>
      <c r="S19" s="160"/>
      <c r="T19" s="133"/>
      <c r="U19" s="133"/>
      <c r="V19" s="176"/>
      <c r="W19" s="133"/>
      <c r="X19" s="125"/>
      <c r="Y19" s="125"/>
      <c r="Z19" s="125"/>
      <c r="AA19" s="125"/>
      <c r="AB19" s="125"/>
    </row>
    <row r="20" spans="1:28" x14ac:dyDescent="0.2">
      <c r="A20" s="130">
        <v>8</v>
      </c>
      <c r="B20" s="125"/>
      <c r="C20" s="160"/>
      <c r="D20" s="161"/>
      <c r="E20" s="162"/>
      <c r="F20" s="125"/>
      <c r="G20" s="125"/>
      <c r="H20" s="125"/>
      <c r="I20" s="160"/>
      <c r="J20" s="162"/>
      <c r="K20" s="162"/>
      <c r="L20" s="220"/>
      <c r="M20" s="220"/>
      <c r="N20" s="125"/>
      <c r="O20" s="160"/>
      <c r="P20" s="162"/>
      <c r="Q20" s="162"/>
      <c r="R20" s="125"/>
      <c r="S20" s="160"/>
      <c r="T20" s="162"/>
      <c r="U20" s="162"/>
      <c r="V20" s="176"/>
      <c r="W20" s="143"/>
      <c r="X20" s="125"/>
      <c r="Y20" s="125"/>
      <c r="Z20" s="125"/>
      <c r="AA20" s="125"/>
      <c r="AB20" s="125"/>
    </row>
    <row r="21" spans="1:28" x14ac:dyDescent="0.2">
      <c r="A21" s="130">
        <v>9</v>
      </c>
      <c r="B21" s="125"/>
      <c r="C21" s="160"/>
      <c r="D21" s="146"/>
      <c r="E21" s="133"/>
      <c r="F21" s="125"/>
      <c r="G21" s="125"/>
      <c r="H21" s="125"/>
      <c r="I21" s="160"/>
      <c r="J21" s="133"/>
      <c r="K21" s="133"/>
      <c r="L21" s="220"/>
      <c r="M21" s="220"/>
      <c r="N21" s="125"/>
      <c r="O21" s="160"/>
      <c r="P21" s="133"/>
      <c r="Q21" s="133"/>
      <c r="R21" s="125"/>
      <c r="S21" s="160"/>
      <c r="T21" s="133"/>
      <c r="U21" s="133"/>
      <c r="V21" s="176"/>
      <c r="W21" s="133"/>
      <c r="X21" s="125"/>
      <c r="Y21" s="125"/>
      <c r="Z21" s="125"/>
      <c r="AA21" s="125"/>
      <c r="AB21" s="125"/>
    </row>
    <row r="22" spans="1:28" x14ac:dyDescent="0.2">
      <c r="A22" s="130">
        <v>10</v>
      </c>
      <c r="B22" s="125"/>
      <c r="C22" s="160"/>
      <c r="D22" s="161"/>
      <c r="E22" s="162"/>
      <c r="F22" s="125"/>
      <c r="G22" s="125"/>
      <c r="H22" s="125"/>
      <c r="I22" s="160"/>
      <c r="J22" s="162"/>
      <c r="K22" s="162"/>
      <c r="L22" s="220"/>
      <c r="M22" s="220"/>
      <c r="N22" s="125"/>
      <c r="O22" s="160"/>
      <c r="P22" s="162"/>
      <c r="Q22" s="162"/>
      <c r="R22" s="125"/>
      <c r="S22" s="160"/>
      <c r="T22" s="162"/>
      <c r="U22" s="162"/>
      <c r="V22" s="176"/>
      <c r="W22" s="143"/>
      <c r="X22" s="125"/>
      <c r="Y22" s="125"/>
      <c r="Z22" s="125"/>
      <c r="AA22" s="125"/>
      <c r="AB22" s="125"/>
    </row>
    <row r="23" spans="1:28" x14ac:dyDescent="0.2">
      <c r="A23" s="130">
        <v>11</v>
      </c>
      <c r="B23" s="125"/>
      <c r="C23" s="160"/>
      <c r="D23" s="146"/>
      <c r="E23" s="133"/>
      <c r="F23" s="125"/>
      <c r="G23" s="125"/>
      <c r="H23" s="125"/>
      <c r="I23" s="160"/>
      <c r="J23" s="133"/>
      <c r="K23" s="133"/>
      <c r="L23" s="220"/>
      <c r="M23" s="220"/>
      <c r="N23" s="125"/>
      <c r="O23" s="160"/>
      <c r="P23" s="133"/>
      <c r="Q23" s="133"/>
      <c r="R23" s="125"/>
      <c r="S23" s="160"/>
      <c r="T23" s="133"/>
      <c r="U23" s="133"/>
      <c r="V23" s="176"/>
      <c r="W23" s="133"/>
      <c r="X23" s="125"/>
      <c r="Y23" s="125"/>
      <c r="Z23" s="125"/>
      <c r="AA23" s="125"/>
      <c r="AB23" s="125"/>
    </row>
    <row r="24" spans="1:28" x14ac:dyDescent="0.2">
      <c r="A24" s="130">
        <v>12</v>
      </c>
      <c r="B24" s="125"/>
      <c r="C24" s="160"/>
      <c r="D24" s="161"/>
      <c r="E24" s="162"/>
      <c r="F24" s="125"/>
      <c r="G24" s="125"/>
      <c r="H24" s="125"/>
      <c r="I24" s="160"/>
      <c r="J24" s="162"/>
      <c r="K24" s="162"/>
      <c r="L24" s="220"/>
      <c r="M24" s="220"/>
      <c r="N24" s="125"/>
      <c r="O24" s="160"/>
      <c r="P24" s="162"/>
      <c r="Q24" s="162"/>
      <c r="R24" s="125"/>
      <c r="S24" s="160"/>
      <c r="T24" s="162"/>
      <c r="U24" s="162"/>
      <c r="V24" s="176"/>
      <c r="W24" s="143"/>
      <c r="X24" s="125"/>
      <c r="Y24" s="125"/>
      <c r="Z24" s="125"/>
      <c r="AA24" s="125"/>
      <c r="AB24" s="125"/>
    </row>
    <row r="25" spans="1:28" x14ac:dyDescent="0.2">
      <c r="A25" s="130">
        <v>13</v>
      </c>
      <c r="B25" s="125"/>
      <c r="C25" s="160"/>
      <c r="D25" s="146"/>
      <c r="E25" s="133"/>
      <c r="F25" s="125"/>
      <c r="G25" s="125"/>
      <c r="H25" s="125"/>
      <c r="I25" s="160"/>
      <c r="J25" s="133"/>
      <c r="K25" s="133"/>
      <c r="L25" s="220"/>
      <c r="M25" s="220"/>
      <c r="N25" s="125"/>
      <c r="O25" s="160"/>
      <c r="P25" s="133"/>
      <c r="Q25" s="133"/>
      <c r="R25" s="125"/>
      <c r="S25" s="160"/>
      <c r="T25" s="133"/>
      <c r="U25" s="133"/>
      <c r="V25" s="176"/>
      <c r="W25" s="133"/>
      <c r="X25" s="125"/>
      <c r="Y25" s="125"/>
      <c r="Z25" s="125"/>
      <c r="AA25" s="125"/>
      <c r="AB25" s="125"/>
    </row>
    <row r="26" spans="1:28" x14ac:dyDescent="0.2">
      <c r="A26" s="130">
        <v>14</v>
      </c>
      <c r="B26" s="125"/>
      <c r="C26" s="160"/>
      <c r="D26" s="161"/>
      <c r="E26" s="162"/>
      <c r="F26" s="125"/>
      <c r="G26" s="125"/>
      <c r="H26" s="125"/>
      <c r="I26" s="160"/>
      <c r="J26" s="162"/>
      <c r="K26" s="162"/>
      <c r="L26" s="220"/>
      <c r="M26" s="220"/>
      <c r="N26" s="125"/>
      <c r="O26" s="160"/>
      <c r="P26" s="162"/>
      <c r="Q26" s="162"/>
      <c r="R26" s="125"/>
      <c r="S26" s="160"/>
      <c r="T26" s="162"/>
      <c r="U26" s="162"/>
      <c r="V26" s="176"/>
      <c r="W26" s="143"/>
      <c r="X26" s="125"/>
      <c r="Y26" s="125"/>
      <c r="Z26" s="125"/>
      <c r="AA26" s="125"/>
      <c r="AB26" s="125"/>
    </row>
    <row r="27" spans="1:28" x14ac:dyDescent="0.2">
      <c r="A27" s="130">
        <v>15</v>
      </c>
      <c r="B27" s="125"/>
      <c r="C27" s="160"/>
      <c r="D27" s="146"/>
      <c r="E27" s="133"/>
      <c r="F27" s="125"/>
      <c r="G27" s="125"/>
      <c r="H27" s="125"/>
      <c r="I27" s="160"/>
      <c r="J27" s="133"/>
      <c r="K27" s="133"/>
      <c r="L27" s="220"/>
      <c r="M27" s="220"/>
      <c r="N27" s="125"/>
      <c r="O27" s="160"/>
      <c r="P27" s="133"/>
      <c r="Q27" s="133"/>
      <c r="R27" s="125"/>
      <c r="S27" s="160"/>
      <c r="T27" s="133"/>
      <c r="U27" s="133"/>
      <c r="V27" s="176"/>
      <c r="W27" s="133"/>
      <c r="X27" s="125"/>
      <c r="Y27" s="125"/>
      <c r="Z27" s="125"/>
      <c r="AA27" s="125"/>
      <c r="AB27" s="125"/>
    </row>
    <row r="28" spans="1:28" x14ac:dyDescent="0.2">
      <c r="A28" s="130">
        <v>16</v>
      </c>
      <c r="B28" s="125"/>
      <c r="C28" s="160"/>
      <c r="D28" s="161"/>
      <c r="E28" s="162"/>
      <c r="F28" s="125"/>
      <c r="G28" s="125"/>
      <c r="H28" s="125"/>
      <c r="I28" s="160"/>
      <c r="J28" s="162"/>
      <c r="K28" s="162"/>
      <c r="L28" s="220"/>
      <c r="M28" s="220"/>
      <c r="N28" s="125"/>
      <c r="O28" s="160"/>
      <c r="P28" s="162"/>
      <c r="Q28" s="162"/>
      <c r="R28" s="125"/>
      <c r="S28" s="160"/>
      <c r="T28" s="162"/>
      <c r="U28" s="162"/>
      <c r="V28" s="176"/>
      <c r="W28" s="143"/>
      <c r="X28" s="125"/>
      <c r="Y28" s="125"/>
      <c r="Z28" s="125"/>
      <c r="AA28" s="125"/>
      <c r="AB28" s="125"/>
    </row>
    <row r="29" spans="1:28" x14ac:dyDescent="0.2">
      <c r="A29" s="130">
        <v>17</v>
      </c>
      <c r="B29" s="125"/>
      <c r="C29" s="160"/>
      <c r="D29" s="146"/>
      <c r="E29" s="133"/>
      <c r="F29" s="125"/>
      <c r="G29" s="125"/>
      <c r="H29" s="125"/>
      <c r="I29" s="160"/>
      <c r="J29" s="133"/>
      <c r="K29" s="133"/>
      <c r="L29" s="220"/>
      <c r="M29" s="220"/>
      <c r="N29" s="125"/>
      <c r="O29" s="160"/>
      <c r="P29" s="133"/>
      <c r="Q29" s="133"/>
      <c r="R29" s="125"/>
      <c r="S29" s="160"/>
      <c r="T29" s="133"/>
      <c r="U29" s="133"/>
      <c r="V29" s="176"/>
      <c r="W29" s="133"/>
      <c r="X29" s="125"/>
      <c r="Y29" s="125"/>
      <c r="Z29" s="125"/>
      <c r="AA29" s="125"/>
      <c r="AB29" s="125"/>
    </row>
    <row r="30" spans="1:28" x14ac:dyDescent="0.2">
      <c r="A30" s="130">
        <v>18</v>
      </c>
      <c r="B30" s="125"/>
      <c r="C30" s="160"/>
      <c r="D30" s="161"/>
      <c r="E30" s="162"/>
      <c r="F30" s="125"/>
      <c r="G30" s="125"/>
      <c r="H30" s="125"/>
      <c r="I30" s="160"/>
      <c r="J30" s="162"/>
      <c r="K30" s="162"/>
      <c r="L30" s="220"/>
      <c r="M30" s="220"/>
      <c r="N30" s="125"/>
      <c r="O30" s="160"/>
      <c r="P30" s="162"/>
      <c r="Q30" s="162"/>
      <c r="R30" s="125"/>
      <c r="S30" s="160"/>
      <c r="T30" s="162"/>
      <c r="U30" s="162"/>
      <c r="V30" s="176"/>
      <c r="W30" s="143"/>
      <c r="X30" s="125"/>
      <c r="Y30" s="125"/>
      <c r="Z30" s="125"/>
      <c r="AA30" s="125"/>
      <c r="AB30" s="125"/>
    </row>
    <row r="31" spans="1:28" x14ac:dyDescent="0.2">
      <c r="A31" s="130">
        <v>19</v>
      </c>
      <c r="B31" s="125"/>
      <c r="C31" s="160"/>
      <c r="D31" s="146"/>
      <c r="E31" s="133"/>
      <c r="F31" s="125"/>
      <c r="G31" s="125"/>
      <c r="H31" s="125"/>
      <c r="I31" s="160"/>
      <c r="J31" s="133"/>
      <c r="K31" s="133"/>
      <c r="L31" s="220"/>
      <c r="M31" s="220"/>
      <c r="N31" s="125"/>
      <c r="O31" s="160"/>
      <c r="P31" s="133"/>
      <c r="Q31" s="133"/>
      <c r="R31" s="125"/>
      <c r="S31" s="160"/>
      <c r="T31" s="133"/>
      <c r="U31" s="133"/>
      <c r="V31" s="176"/>
      <c r="W31" s="133"/>
      <c r="X31" s="125"/>
      <c r="Y31" s="125"/>
      <c r="Z31" s="125"/>
      <c r="AA31" s="125"/>
      <c r="AB31" s="125"/>
    </row>
    <row r="32" spans="1:28" x14ac:dyDescent="0.2">
      <c r="A32" s="130">
        <v>20</v>
      </c>
      <c r="B32" s="125"/>
      <c r="C32" s="160"/>
      <c r="D32" s="161"/>
      <c r="E32" s="162"/>
      <c r="F32" s="125"/>
      <c r="G32" s="125"/>
      <c r="H32" s="125"/>
      <c r="I32" s="160"/>
      <c r="J32" s="162"/>
      <c r="K32" s="162"/>
      <c r="L32" s="220"/>
      <c r="M32" s="220"/>
      <c r="N32" s="125"/>
      <c r="O32" s="160"/>
      <c r="P32" s="162"/>
      <c r="Q32" s="162"/>
      <c r="R32" s="125"/>
      <c r="S32" s="160"/>
      <c r="T32" s="162"/>
      <c r="U32" s="162"/>
      <c r="V32" s="176"/>
      <c r="W32" s="143"/>
      <c r="X32" s="125"/>
      <c r="Y32" s="125"/>
      <c r="Z32" s="125"/>
      <c r="AA32" s="125"/>
      <c r="AB32" s="125"/>
    </row>
    <row r="33" spans="1:28" x14ac:dyDescent="0.2">
      <c r="A33" s="130">
        <v>21</v>
      </c>
      <c r="B33" s="125"/>
      <c r="C33" s="160"/>
      <c r="D33" s="146"/>
      <c r="E33" s="133"/>
      <c r="F33" s="125"/>
      <c r="G33" s="125"/>
      <c r="H33" s="125"/>
      <c r="I33" s="160"/>
      <c r="J33" s="133"/>
      <c r="K33" s="133"/>
      <c r="L33" s="220"/>
      <c r="M33" s="220"/>
      <c r="N33" s="125"/>
      <c r="O33" s="160"/>
      <c r="P33" s="133"/>
      <c r="Q33" s="133"/>
      <c r="R33" s="125"/>
      <c r="S33" s="160"/>
      <c r="T33" s="133"/>
      <c r="U33" s="133"/>
      <c r="V33" s="176"/>
      <c r="W33" s="133"/>
      <c r="X33" s="125"/>
      <c r="Y33" s="125"/>
      <c r="Z33" s="125"/>
      <c r="AA33" s="125"/>
      <c r="AB33" s="125"/>
    </row>
    <row r="34" spans="1:28" x14ac:dyDescent="0.2">
      <c r="A34" s="130">
        <v>22</v>
      </c>
      <c r="B34" s="125"/>
      <c r="C34" s="160"/>
      <c r="D34" s="161"/>
      <c r="E34" s="162"/>
      <c r="F34" s="125"/>
      <c r="G34" s="125"/>
      <c r="H34" s="125"/>
      <c r="I34" s="160"/>
      <c r="J34" s="162"/>
      <c r="K34" s="162"/>
      <c r="L34" s="220"/>
      <c r="M34" s="220"/>
      <c r="N34" s="125"/>
      <c r="O34" s="160"/>
      <c r="P34" s="162"/>
      <c r="Q34" s="162"/>
      <c r="R34" s="125"/>
      <c r="S34" s="160"/>
      <c r="T34" s="162"/>
      <c r="U34" s="162"/>
      <c r="V34" s="176"/>
      <c r="W34" s="143"/>
      <c r="X34" s="125"/>
      <c r="Y34" s="125"/>
      <c r="Z34" s="125"/>
      <c r="AA34" s="125"/>
      <c r="AB34" s="125"/>
    </row>
    <row r="35" spans="1:28" x14ac:dyDescent="0.2">
      <c r="A35" s="130">
        <v>23</v>
      </c>
      <c r="B35" s="125"/>
      <c r="C35" s="160"/>
      <c r="D35" s="146"/>
      <c r="E35" s="133"/>
      <c r="F35" s="125"/>
      <c r="G35" s="125"/>
      <c r="H35" s="125"/>
      <c r="I35" s="160"/>
      <c r="J35" s="133"/>
      <c r="K35" s="133"/>
      <c r="L35" s="220"/>
      <c r="M35" s="220"/>
      <c r="N35" s="125"/>
      <c r="O35" s="160"/>
      <c r="P35" s="133"/>
      <c r="Q35" s="133"/>
      <c r="R35" s="125"/>
      <c r="S35" s="160"/>
      <c r="T35" s="133"/>
      <c r="U35" s="133"/>
      <c r="V35" s="176"/>
      <c r="W35" s="133"/>
      <c r="X35" s="125"/>
      <c r="Y35" s="125"/>
      <c r="Z35" s="125"/>
      <c r="AA35" s="125"/>
      <c r="AB35" s="125"/>
    </row>
    <row r="36" spans="1:28" x14ac:dyDescent="0.2">
      <c r="A36" s="130">
        <v>24</v>
      </c>
      <c r="B36" s="125"/>
      <c r="C36" s="160"/>
      <c r="D36" s="161"/>
      <c r="E36" s="162"/>
      <c r="F36" s="125"/>
      <c r="G36" s="125"/>
      <c r="H36" s="125"/>
      <c r="I36" s="160"/>
      <c r="J36" s="162"/>
      <c r="K36" s="162"/>
      <c r="L36" s="220"/>
      <c r="M36" s="220"/>
      <c r="N36" s="125"/>
      <c r="O36" s="160"/>
      <c r="P36" s="162"/>
      <c r="Q36" s="162"/>
      <c r="R36" s="125"/>
      <c r="S36" s="160"/>
      <c r="T36" s="162"/>
      <c r="U36" s="162"/>
      <c r="V36" s="176"/>
      <c r="W36" s="143"/>
      <c r="X36" s="125"/>
      <c r="Y36" s="125"/>
      <c r="Z36" s="125"/>
      <c r="AA36" s="125"/>
      <c r="AB36" s="125"/>
    </row>
    <row r="37" spans="1:28" x14ac:dyDescent="0.2">
      <c r="A37" s="130">
        <v>25</v>
      </c>
      <c r="B37" s="125"/>
      <c r="C37" s="160"/>
      <c r="D37" s="146"/>
      <c r="E37" s="133"/>
      <c r="F37" s="125"/>
      <c r="G37" s="125"/>
      <c r="H37" s="125"/>
      <c r="I37" s="160"/>
      <c r="J37" s="133"/>
      <c r="K37" s="133"/>
      <c r="L37" s="220"/>
      <c r="M37" s="220"/>
      <c r="N37" s="125"/>
      <c r="O37" s="160"/>
      <c r="P37" s="133"/>
      <c r="Q37" s="133"/>
      <c r="R37" s="125"/>
      <c r="S37" s="160"/>
      <c r="T37" s="133"/>
      <c r="U37" s="133"/>
      <c r="V37" s="176"/>
      <c r="W37" s="133"/>
      <c r="X37" s="125"/>
      <c r="Y37" s="125"/>
      <c r="Z37" s="125"/>
      <c r="AA37" s="125"/>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sheetProtection selectLockedCells="1"/>
  <mergeCells count="20">
    <mergeCell ref="S4:W4"/>
    <mergeCell ref="S5:W5"/>
    <mergeCell ref="T6:U6"/>
    <mergeCell ref="O11:Q11"/>
    <mergeCell ref="O6:Q6"/>
    <mergeCell ref="O5:Q5"/>
    <mergeCell ref="O7:Q7"/>
    <mergeCell ref="S7:W7"/>
    <mergeCell ref="S11:U11"/>
    <mergeCell ref="C4:E4"/>
    <mergeCell ref="C11:E11"/>
    <mergeCell ref="O4:Q4"/>
    <mergeCell ref="C6:E6"/>
    <mergeCell ref="C5:E5"/>
    <mergeCell ref="H7:M7"/>
    <mergeCell ref="H11:I11"/>
    <mergeCell ref="J11:K11"/>
    <mergeCell ref="G4:M4"/>
    <mergeCell ref="J5:M5"/>
    <mergeCell ref="L8:M8"/>
  </mergeCells>
  <hyperlinks>
    <hyperlink ref="A1" location="IGAP!A1" display="IGAP!A1"/>
  </hyperlink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9.28515625" style="158" customWidth="1"/>
    <col min="4" max="4" width="7.28515625" style="158" bestFit="1" customWidth="1"/>
    <col min="5" max="5" width="6.140625" style="158" bestFit="1" customWidth="1"/>
    <col min="6" max="6" width="6.42578125" style="158" bestFit="1" customWidth="1"/>
    <col min="7" max="7" width="12.85546875" style="158" bestFit="1" customWidth="1"/>
    <col min="8" max="8" width="1.7109375" style="127" customWidth="1"/>
    <col min="9" max="9" width="9" style="158" bestFit="1" customWidth="1"/>
    <col min="10" max="10" width="6.5703125" style="158" bestFit="1" customWidth="1"/>
    <col min="11" max="11" width="5" style="158" bestFit="1" customWidth="1"/>
    <col min="12" max="12" width="11.5703125" style="158" bestFit="1" customWidth="1"/>
    <col min="13" max="13" width="13.7109375" style="158" bestFit="1" customWidth="1"/>
    <col min="14" max="14" width="1.7109375" style="127" customWidth="1"/>
    <col min="15" max="15" width="9" style="158" bestFit="1" customWidth="1"/>
    <col min="16" max="16" width="6.5703125" style="158" bestFit="1" customWidth="1"/>
    <col min="17" max="17" width="5" style="158" bestFit="1" customWidth="1"/>
    <col min="18" max="18" width="11.5703125" style="158" bestFit="1" customWidth="1"/>
    <col min="19" max="19" width="12.7109375" style="158" bestFit="1" customWidth="1"/>
    <col min="20" max="20" width="1.7109375" style="127" customWidth="1"/>
    <col min="21" max="21" width="11.5703125" style="127" bestFit="1" customWidth="1"/>
    <col min="22" max="22" width="7.85546875" style="127" bestFit="1" customWidth="1"/>
    <col min="23" max="23" width="11.5703125" style="127" bestFit="1" customWidth="1"/>
    <col min="24" max="24" width="7.85546875" style="127" bestFit="1" customWidth="1"/>
    <col min="25" max="25" width="7.140625" style="127" bestFit="1" customWidth="1"/>
    <col min="26" max="26" width="9.7109375" style="127" bestFit="1" customWidth="1"/>
    <col min="27" max="27" width="1.7109375" style="127" customWidth="1"/>
    <col min="28" max="28" width="11.5703125" style="158" bestFit="1" customWidth="1"/>
    <col min="29" max="29" width="7.85546875" style="158" bestFit="1" customWidth="1"/>
    <col min="30" max="30" width="7.140625" style="158" bestFit="1" customWidth="1"/>
    <col min="31" max="31" width="9.42578125" style="158" customWidth="1"/>
    <col min="32" max="32" width="12.28515625" style="158" bestFit="1" customWidth="1"/>
    <col min="33" max="33" width="1.7109375" style="127" customWidth="1"/>
    <col min="34" max="34" width="11.5703125" style="158" bestFit="1" customWidth="1"/>
    <col min="35" max="35" width="7.85546875" style="158" bestFit="1" customWidth="1"/>
    <col min="36" max="36" width="7.140625" style="158" bestFit="1" customWidth="1"/>
    <col min="37" max="37" width="13.140625" style="158" customWidth="1"/>
    <col min="38" max="38" width="12.28515625" style="158" bestFit="1" customWidth="1"/>
    <col min="39" max="39" width="1.7109375" style="127" customWidth="1"/>
    <col min="40" max="16384" width="11.42578125" style="158"/>
  </cols>
  <sheetData>
    <row r="1" spans="1:39"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row>
    <row r="2" spans="1:39" ht="21" x14ac:dyDescent="0.2">
      <c r="A2" s="13" t="s">
        <v>444</v>
      </c>
      <c r="B2" s="125"/>
      <c r="C2" s="239" t="s">
        <v>559</v>
      </c>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125"/>
    </row>
    <row r="3" spans="1:39"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row>
    <row r="4" spans="1:39" ht="16.5" thickBot="1" x14ac:dyDescent="0.25">
      <c r="A4" s="35" t="s">
        <v>446</v>
      </c>
      <c r="B4" s="125"/>
      <c r="C4" s="372" t="s">
        <v>254</v>
      </c>
      <c r="D4" s="373"/>
      <c r="E4" s="373"/>
      <c r="F4" s="373"/>
      <c r="G4" s="374"/>
      <c r="H4" s="125"/>
      <c r="I4" s="372" t="s">
        <v>254</v>
      </c>
      <c r="J4" s="373"/>
      <c r="K4" s="373"/>
      <c r="L4" s="373"/>
      <c r="M4" s="374"/>
      <c r="N4" s="125"/>
      <c r="O4" s="372" t="s">
        <v>254</v>
      </c>
      <c r="P4" s="373"/>
      <c r="Q4" s="373"/>
      <c r="R4" s="373"/>
      <c r="S4" s="374"/>
      <c r="T4" s="125"/>
      <c r="U4" s="392" t="s">
        <v>254</v>
      </c>
      <c r="V4" s="388"/>
      <c r="W4" s="388"/>
      <c r="X4" s="388"/>
      <c r="Y4" s="388"/>
      <c r="Z4" s="393"/>
      <c r="AA4" s="125"/>
      <c r="AB4" s="375" t="s">
        <v>254</v>
      </c>
      <c r="AC4" s="376"/>
      <c r="AD4" s="376"/>
      <c r="AE4" s="376"/>
      <c r="AF4" s="377"/>
      <c r="AG4" s="125"/>
      <c r="AH4" s="372" t="s">
        <v>254</v>
      </c>
      <c r="AI4" s="373"/>
      <c r="AJ4" s="373"/>
      <c r="AK4" s="373"/>
      <c r="AL4" s="374"/>
      <c r="AM4" s="125"/>
    </row>
    <row r="5" spans="1:39" ht="16.5" thickBot="1" x14ac:dyDescent="0.25">
      <c r="A5" s="135" t="s">
        <v>445</v>
      </c>
      <c r="B5" s="125"/>
      <c r="C5" s="372" t="s">
        <v>513</v>
      </c>
      <c r="D5" s="373"/>
      <c r="E5" s="373"/>
      <c r="F5" s="373"/>
      <c r="G5" s="374"/>
      <c r="H5" s="125"/>
      <c r="I5" s="372" t="s">
        <v>512</v>
      </c>
      <c r="J5" s="373"/>
      <c r="K5" s="373"/>
      <c r="L5" s="373"/>
      <c r="M5" s="374"/>
      <c r="N5" s="125"/>
      <c r="O5" s="372" t="s">
        <v>511</v>
      </c>
      <c r="P5" s="373"/>
      <c r="Q5" s="373"/>
      <c r="R5" s="373"/>
      <c r="S5" s="374"/>
      <c r="T5" s="125"/>
      <c r="U5" s="398" t="s">
        <v>781</v>
      </c>
      <c r="V5" s="388"/>
      <c r="W5" s="388"/>
      <c r="X5" s="388"/>
      <c r="Y5" s="388"/>
      <c r="Z5" s="393"/>
      <c r="AA5" s="125"/>
      <c r="AB5" s="375" t="s">
        <v>620</v>
      </c>
      <c r="AC5" s="376"/>
      <c r="AD5" s="376"/>
      <c r="AE5" s="376"/>
      <c r="AF5" s="377"/>
      <c r="AG5" s="125"/>
      <c r="AH5" s="372" t="s">
        <v>510</v>
      </c>
      <c r="AI5" s="373"/>
      <c r="AJ5" s="373"/>
      <c r="AK5" s="373"/>
      <c r="AL5" s="374"/>
      <c r="AM5" s="125"/>
    </row>
    <row r="6" spans="1:39" ht="16.5" thickBot="1" x14ac:dyDescent="0.25">
      <c r="A6" s="125"/>
      <c r="B6" s="125"/>
      <c r="C6" s="125"/>
      <c r="D6" s="392" t="s">
        <v>634</v>
      </c>
      <c r="E6" s="393"/>
      <c r="F6" s="125"/>
      <c r="G6" s="243" t="s">
        <v>640</v>
      </c>
      <c r="H6" s="125"/>
      <c r="I6" s="125"/>
      <c r="J6" s="372" t="s">
        <v>441</v>
      </c>
      <c r="K6" s="374"/>
      <c r="L6" s="125"/>
      <c r="M6" s="245" t="s">
        <v>649</v>
      </c>
      <c r="N6" s="125"/>
      <c r="O6" s="125"/>
      <c r="P6" s="372" t="s">
        <v>441</v>
      </c>
      <c r="Q6" s="374"/>
      <c r="R6" s="125"/>
      <c r="S6" s="245" t="s">
        <v>649</v>
      </c>
      <c r="T6" s="125"/>
      <c r="U6" s="125"/>
      <c r="V6" s="213" t="s">
        <v>435</v>
      </c>
      <c r="W6" s="125"/>
      <c r="X6" s="397" t="s">
        <v>782</v>
      </c>
      <c r="Y6" s="416"/>
      <c r="Z6" s="125"/>
      <c r="AA6" s="125"/>
      <c r="AB6" s="125"/>
      <c r="AC6" s="392" t="s">
        <v>436</v>
      </c>
      <c r="AD6" s="393"/>
      <c r="AE6" s="125"/>
      <c r="AF6" s="248" t="s">
        <v>774</v>
      </c>
      <c r="AG6" s="125"/>
      <c r="AH6" s="125"/>
      <c r="AI6" s="392" t="s">
        <v>436</v>
      </c>
      <c r="AJ6" s="393"/>
      <c r="AK6" s="125"/>
      <c r="AL6" s="248" t="s">
        <v>774</v>
      </c>
      <c r="AM6" s="125"/>
    </row>
    <row r="7" spans="1:39" ht="16.5" thickBot="1" x14ac:dyDescent="0.25">
      <c r="A7" s="125"/>
      <c r="B7" s="125"/>
      <c r="C7" s="395" t="s">
        <v>846</v>
      </c>
      <c r="D7" s="396"/>
      <c r="E7" s="396"/>
      <c r="F7" s="396"/>
      <c r="G7" s="396"/>
      <c r="H7" s="125"/>
      <c r="I7" s="395" t="s">
        <v>222</v>
      </c>
      <c r="J7" s="396"/>
      <c r="K7" s="396"/>
      <c r="L7" s="396"/>
      <c r="M7" s="396"/>
      <c r="N7" s="125"/>
      <c r="O7" s="395" t="s">
        <v>220</v>
      </c>
      <c r="P7" s="396"/>
      <c r="Q7" s="396"/>
      <c r="R7" s="396"/>
      <c r="S7" s="396"/>
      <c r="T7" s="125"/>
      <c r="U7" s="395" t="s">
        <v>842</v>
      </c>
      <c r="V7" s="396"/>
      <c r="W7" s="396"/>
      <c r="X7" s="396"/>
      <c r="Y7" s="396"/>
      <c r="Z7" s="396"/>
      <c r="AA7" s="125"/>
      <c r="AB7" s="395" t="s">
        <v>844</v>
      </c>
      <c r="AC7" s="396"/>
      <c r="AD7" s="396"/>
      <c r="AE7" s="396"/>
      <c r="AF7" s="396"/>
      <c r="AG7" s="125"/>
      <c r="AH7" s="395" t="s">
        <v>845</v>
      </c>
      <c r="AI7" s="396"/>
      <c r="AJ7" s="396"/>
      <c r="AK7" s="396"/>
      <c r="AL7" s="396"/>
      <c r="AM7" s="125"/>
    </row>
    <row r="8" spans="1:39" ht="16.5" thickBot="1" x14ac:dyDescent="0.25">
      <c r="A8" s="145" t="s">
        <v>645</v>
      </c>
      <c r="B8" s="125"/>
      <c r="C8" s="145" t="s">
        <v>636</v>
      </c>
      <c r="D8" s="145" t="s">
        <v>426</v>
      </c>
      <c r="E8" s="145" t="s">
        <v>427</v>
      </c>
      <c r="F8" s="153" t="s">
        <v>638</v>
      </c>
      <c r="G8" s="153" t="s">
        <v>637</v>
      </c>
      <c r="H8" s="125"/>
      <c r="I8" s="145" t="s">
        <v>636</v>
      </c>
      <c r="J8" s="145" t="s">
        <v>426</v>
      </c>
      <c r="K8" s="145" t="s">
        <v>427</v>
      </c>
      <c r="L8" s="145" t="s">
        <v>636</v>
      </c>
      <c r="M8" s="145" t="s">
        <v>430</v>
      </c>
      <c r="N8" s="125"/>
      <c r="O8" s="145" t="s">
        <v>636</v>
      </c>
      <c r="P8" s="145" t="s">
        <v>426</v>
      </c>
      <c r="Q8" s="145" t="s">
        <v>427</v>
      </c>
      <c r="R8" s="145" t="s">
        <v>636</v>
      </c>
      <c r="S8" s="145" t="s">
        <v>430</v>
      </c>
      <c r="T8" s="125"/>
      <c r="U8" s="145" t="s">
        <v>636</v>
      </c>
      <c r="V8" s="145" t="s">
        <v>426</v>
      </c>
      <c r="W8" s="145" t="s">
        <v>636</v>
      </c>
      <c r="X8" s="145" t="s">
        <v>426</v>
      </c>
      <c r="Y8" s="153" t="s">
        <v>427</v>
      </c>
      <c r="Z8" s="145" t="s">
        <v>437</v>
      </c>
      <c r="AA8" s="125"/>
      <c r="AB8" s="145" t="s">
        <v>636</v>
      </c>
      <c r="AC8" s="145" t="s">
        <v>426</v>
      </c>
      <c r="AD8" s="145" t="s">
        <v>427</v>
      </c>
      <c r="AE8" s="153" t="s">
        <v>638</v>
      </c>
      <c r="AF8" s="153" t="s">
        <v>637</v>
      </c>
      <c r="AG8" s="125"/>
      <c r="AH8" s="145" t="s">
        <v>636</v>
      </c>
      <c r="AI8" s="145" t="s">
        <v>426</v>
      </c>
      <c r="AJ8" s="145" t="s">
        <v>427</v>
      </c>
      <c r="AK8" s="153" t="s">
        <v>638</v>
      </c>
      <c r="AL8" s="153" t="s">
        <v>637</v>
      </c>
      <c r="AM8" s="125"/>
    </row>
    <row r="9" spans="1:39" s="159" customFormat="1" x14ac:dyDescent="0.2">
      <c r="A9" s="214" t="s">
        <v>644</v>
      </c>
      <c r="B9" s="126"/>
      <c r="C9" s="126"/>
      <c r="D9" s="234">
        <v>1</v>
      </c>
      <c r="E9" s="234">
        <v>1</v>
      </c>
      <c r="F9" s="235"/>
      <c r="G9" s="234">
        <v>1</v>
      </c>
      <c r="H9" s="126"/>
      <c r="I9" s="126"/>
      <c r="J9" s="234">
        <v>1</v>
      </c>
      <c r="K9" s="234">
        <v>1</v>
      </c>
      <c r="L9" s="126"/>
      <c r="M9" s="234">
        <v>1</v>
      </c>
      <c r="N9" s="126"/>
      <c r="O9" s="126"/>
      <c r="P9" s="234">
        <v>1</v>
      </c>
      <c r="Q9" s="234">
        <v>1</v>
      </c>
      <c r="R9" s="126"/>
      <c r="S9" s="234">
        <v>1</v>
      </c>
      <c r="T9" s="126"/>
      <c r="U9" s="126"/>
      <c r="V9" s="234">
        <v>1</v>
      </c>
      <c r="W9" s="126"/>
      <c r="X9" s="234">
        <v>1</v>
      </c>
      <c r="Y9" s="234">
        <v>1</v>
      </c>
      <c r="Z9" s="234">
        <v>0</v>
      </c>
      <c r="AA9" s="126"/>
      <c r="AB9" s="126"/>
      <c r="AC9" s="234">
        <v>1</v>
      </c>
      <c r="AD9" s="234">
        <v>1</v>
      </c>
      <c r="AE9" s="235"/>
      <c r="AF9" s="234">
        <v>1</v>
      </c>
      <c r="AG9" s="126"/>
      <c r="AH9" s="126"/>
      <c r="AI9" s="234">
        <v>1</v>
      </c>
      <c r="AJ9" s="234">
        <v>1</v>
      </c>
      <c r="AK9" s="235"/>
      <c r="AL9" s="234">
        <v>1</v>
      </c>
      <c r="AM9" s="126"/>
    </row>
    <row r="10" spans="1:39" s="224" customFormat="1" x14ac:dyDescent="0.2">
      <c r="A10" s="218" t="s">
        <v>642</v>
      </c>
      <c r="B10" s="219"/>
      <c r="C10" s="219"/>
      <c r="D10" s="220">
        <f>COUNT(D13:D37)</f>
        <v>2</v>
      </c>
      <c r="E10" s="220">
        <f>COUNT(E13:E37)</f>
        <v>2</v>
      </c>
      <c r="F10" s="220"/>
      <c r="G10" s="220">
        <f>COUNT(G13:G37)</f>
        <v>2</v>
      </c>
      <c r="H10" s="219"/>
      <c r="I10" s="219"/>
      <c r="J10" s="220">
        <f>COUNT(J13:J37)</f>
        <v>2</v>
      </c>
      <c r="K10" s="220">
        <f>COUNT(K13:K37)</f>
        <v>2</v>
      </c>
      <c r="L10" s="219"/>
      <c r="M10" s="220">
        <f>COUNT(M13:M37)</f>
        <v>5</v>
      </c>
      <c r="N10" s="219"/>
      <c r="O10" s="219"/>
      <c r="P10" s="220">
        <f>COUNT(P13:P37)</f>
        <v>2</v>
      </c>
      <c r="Q10" s="220">
        <f>COUNT(Q13:Q37)</f>
        <v>2</v>
      </c>
      <c r="R10" s="219"/>
      <c r="S10" s="220">
        <f>COUNT(S13:S37)</f>
        <v>5</v>
      </c>
      <c r="T10" s="219"/>
      <c r="U10" s="219"/>
      <c r="V10" s="220">
        <f>COUNT(V13:V37)</f>
        <v>3</v>
      </c>
      <c r="W10" s="219"/>
      <c r="X10" s="220">
        <f>COUNT(X13:X37)</f>
        <v>3</v>
      </c>
      <c r="Y10" s="220">
        <f>COUNT(Y13:Y37)</f>
        <v>3</v>
      </c>
      <c r="Z10" s="220">
        <f>COUNT(Z13:Z37)</f>
        <v>1</v>
      </c>
      <c r="AA10" s="219"/>
      <c r="AB10" s="219"/>
      <c r="AC10" s="220">
        <f>COUNT(AC13:AC37)</f>
        <v>3</v>
      </c>
      <c r="AD10" s="220">
        <f>COUNT(AD13:AD37)</f>
        <v>3</v>
      </c>
      <c r="AE10" s="220"/>
      <c r="AF10" s="220">
        <f>COUNT(AF13:AF37)</f>
        <v>2</v>
      </c>
      <c r="AG10" s="219"/>
      <c r="AH10" s="219"/>
      <c r="AI10" s="220">
        <f>COUNT(AI13:AI37)</f>
        <v>3</v>
      </c>
      <c r="AJ10" s="220">
        <f>COUNT(AJ13:AJ37)</f>
        <v>3</v>
      </c>
      <c r="AK10" s="220"/>
      <c r="AL10" s="220">
        <f>COUNT(AL13:AL37)</f>
        <v>2</v>
      </c>
      <c r="AM10" s="219"/>
    </row>
    <row r="11" spans="1:39" s="224" customFormat="1" x14ac:dyDescent="0.2">
      <c r="A11" s="221" t="s">
        <v>643</v>
      </c>
      <c r="B11" s="233"/>
      <c r="C11" s="385" t="s">
        <v>919</v>
      </c>
      <c r="D11" s="385"/>
      <c r="E11" s="385"/>
      <c r="F11" s="385" t="s">
        <v>681</v>
      </c>
      <c r="G11" s="385"/>
      <c r="H11" s="229"/>
      <c r="I11" s="385" t="s">
        <v>920</v>
      </c>
      <c r="J11" s="385"/>
      <c r="K11" s="385"/>
      <c r="L11" s="385"/>
      <c r="M11" s="385"/>
      <c r="N11" s="233"/>
      <c r="O11" s="385" t="s">
        <v>921</v>
      </c>
      <c r="P11" s="385"/>
      <c r="Q11" s="385"/>
      <c r="R11" s="385"/>
      <c r="S11" s="385"/>
      <c r="T11" s="233"/>
      <c r="U11" s="385" t="s">
        <v>922</v>
      </c>
      <c r="V11" s="385"/>
      <c r="W11" s="385"/>
      <c r="X11" s="385"/>
      <c r="Y11" s="385"/>
      <c r="Z11" s="385"/>
      <c r="AA11" s="233"/>
      <c r="AB11" s="385" t="s">
        <v>923</v>
      </c>
      <c r="AC11" s="385"/>
      <c r="AD11" s="385"/>
      <c r="AE11" s="385" t="s">
        <v>682</v>
      </c>
      <c r="AF11" s="385"/>
      <c r="AG11" s="229"/>
      <c r="AH11" s="385" t="s">
        <v>924</v>
      </c>
      <c r="AI11" s="385"/>
      <c r="AJ11" s="385"/>
      <c r="AK11" s="385" t="s">
        <v>796</v>
      </c>
      <c r="AL11" s="385"/>
      <c r="AM11" s="229"/>
    </row>
    <row r="12" spans="1:39" x14ac:dyDescent="0.2">
      <c r="A12" s="130" t="s">
        <v>317</v>
      </c>
      <c r="B12" s="125"/>
      <c r="C12" s="131" t="s">
        <v>434</v>
      </c>
      <c r="D12" s="130" t="s">
        <v>0</v>
      </c>
      <c r="E12" s="130" t="s">
        <v>0</v>
      </c>
      <c r="F12" s="130" t="s">
        <v>635</v>
      </c>
      <c r="G12" s="130" t="s">
        <v>454</v>
      </c>
      <c r="H12" s="125"/>
      <c r="I12" s="131" t="s">
        <v>434</v>
      </c>
      <c r="J12" s="130" t="s">
        <v>0</v>
      </c>
      <c r="K12" s="130" t="s">
        <v>0</v>
      </c>
      <c r="L12" s="131" t="s">
        <v>433</v>
      </c>
      <c r="M12" s="131" t="s">
        <v>5</v>
      </c>
      <c r="N12" s="125"/>
      <c r="O12" s="131" t="s">
        <v>434</v>
      </c>
      <c r="P12" s="130" t="s">
        <v>0</v>
      </c>
      <c r="Q12" s="130" t="s">
        <v>0</v>
      </c>
      <c r="R12" s="131" t="s">
        <v>433</v>
      </c>
      <c r="S12" s="131" t="s">
        <v>5</v>
      </c>
      <c r="T12" s="125"/>
      <c r="U12" s="131" t="s">
        <v>433</v>
      </c>
      <c r="V12" s="131" t="s">
        <v>3</v>
      </c>
      <c r="W12" s="131" t="s">
        <v>433</v>
      </c>
      <c r="X12" s="131" t="s">
        <v>3</v>
      </c>
      <c r="Y12" s="131" t="s">
        <v>3</v>
      </c>
      <c r="Z12" s="130" t="s">
        <v>635</v>
      </c>
      <c r="AA12" s="125"/>
      <c r="AB12" s="131" t="s">
        <v>433</v>
      </c>
      <c r="AC12" s="131" t="s">
        <v>3</v>
      </c>
      <c r="AD12" s="131" t="s">
        <v>3</v>
      </c>
      <c r="AE12" s="130" t="s">
        <v>635</v>
      </c>
      <c r="AF12" s="130" t="s">
        <v>454</v>
      </c>
      <c r="AG12" s="125"/>
      <c r="AH12" s="131" t="s">
        <v>433</v>
      </c>
      <c r="AI12" s="131" t="s">
        <v>3</v>
      </c>
      <c r="AJ12" s="131" t="s">
        <v>3</v>
      </c>
      <c r="AK12" s="130" t="s">
        <v>635</v>
      </c>
      <c r="AL12" s="130" t="s">
        <v>454</v>
      </c>
      <c r="AM12" s="125"/>
    </row>
    <row r="13" spans="1:39" x14ac:dyDescent="0.25">
      <c r="A13" s="130">
        <v>1</v>
      </c>
      <c r="B13" s="125"/>
      <c r="C13" s="141">
        <v>1</v>
      </c>
      <c r="D13" s="133">
        <v>2</v>
      </c>
      <c r="E13" s="133">
        <v>0</v>
      </c>
      <c r="F13" s="124">
        <v>1</v>
      </c>
      <c r="G13" s="133">
        <v>0.1</v>
      </c>
      <c r="H13" s="125"/>
      <c r="I13" s="141">
        <v>1</v>
      </c>
      <c r="J13" s="133">
        <v>3</v>
      </c>
      <c r="K13" s="133">
        <v>0</v>
      </c>
      <c r="L13" s="263">
        <v>0</v>
      </c>
      <c r="M13" s="105">
        <v>0.25</v>
      </c>
      <c r="N13" s="125"/>
      <c r="O13" s="141">
        <v>1</v>
      </c>
      <c r="P13" s="133">
        <v>1</v>
      </c>
      <c r="Q13" s="133">
        <v>0.1</v>
      </c>
      <c r="R13" s="263">
        <v>0</v>
      </c>
      <c r="S13" s="105">
        <v>0.25</v>
      </c>
      <c r="T13" s="125"/>
      <c r="U13" s="263">
        <v>0</v>
      </c>
      <c r="V13" s="105">
        <v>0</v>
      </c>
      <c r="W13" s="263">
        <v>0</v>
      </c>
      <c r="X13" s="105">
        <v>0</v>
      </c>
      <c r="Y13" s="105">
        <v>0</v>
      </c>
      <c r="Z13" s="268">
        <v>50</v>
      </c>
      <c r="AA13" s="125"/>
      <c r="AB13" s="263">
        <v>0</v>
      </c>
      <c r="AC13" s="105">
        <v>0</v>
      </c>
      <c r="AD13" s="105">
        <v>0</v>
      </c>
      <c r="AE13" s="210">
        <v>1</v>
      </c>
      <c r="AF13" s="133">
        <v>0.1</v>
      </c>
      <c r="AG13" s="125"/>
      <c r="AH13" s="263">
        <v>0</v>
      </c>
      <c r="AI13" s="105">
        <v>0</v>
      </c>
      <c r="AJ13" s="105">
        <v>0</v>
      </c>
      <c r="AK13" s="210">
        <v>1</v>
      </c>
      <c r="AL13" s="133">
        <v>0.1</v>
      </c>
      <c r="AM13" s="125"/>
    </row>
    <row r="14" spans="1:39" x14ac:dyDescent="0.25">
      <c r="A14" s="130">
        <v>2</v>
      </c>
      <c r="B14" s="125"/>
      <c r="C14" s="141">
        <v>30</v>
      </c>
      <c r="D14" s="142">
        <v>5</v>
      </c>
      <c r="E14" s="142">
        <v>0</v>
      </c>
      <c r="F14" s="124">
        <v>30</v>
      </c>
      <c r="G14" s="143">
        <v>1</v>
      </c>
      <c r="H14" s="125"/>
      <c r="I14" s="141">
        <v>30</v>
      </c>
      <c r="J14" s="142">
        <v>5</v>
      </c>
      <c r="K14" s="142">
        <v>0</v>
      </c>
      <c r="L14" s="263">
        <v>25</v>
      </c>
      <c r="M14" s="264">
        <v>0.8</v>
      </c>
      <c r="N14" s="125"/>
      <c r="O14" s="141">
        <v>30</v>
      </c>
      <c r="P14" s="142">
        <v>4</v>
      </c>
      <c r="Q14" s="142">
        <v>0</v>
      </c>
      <c r="R14" s="263">
        <v>25</v>
      </c>
      <c r="S14" s="264">
        <v>0.8</v>
      </c>
      <c r="T14" s="125"/>
      <c r="U14" s="263">
        <v>50</v>
      </c>
      <c r="V14" s="264">
        <v>3</v>
      </c>
      <c r="W14" s="263">
        <v>50</v>
      </c>
      <c r="X14" s="264">
        <v>20</v>
      </c>
      <c r="Y14" s="264">
        <v>0</v>
      </c>
      <c r="Z14" s="269"/>
      <c r="AA14" s="125"/>
      <c r="AB14" s="263">
        <v>50</v>
      </c>
      <c r="AC14" s="264">
        <v>10</v>
      </c>
      <c r="AD14" s="264">
        <v>0</v>
      </c>
      <c r="AE14" s="210">
        <v>50</v>
      </c>
      <c r="AF14" s="143">
        <v>1</v>
      </c>
      <c r="AG14" s="125"/>
      <c r="AH14" s="263">
        <v>50</v>
      </c>
      <c r="AI14" s="264">
        <v>10</v>
      </c>
      <c r="AJ14" s="264">
        <v>0</v>
      </c>
      <c r="AK14" s="210">
        <v>50</v>
      </c>
      <c r="AL14" s="143">
        <v>1</v>
      </c>
      <c r="AM14" s="125"/>
    </row>
    <row r="15" spans="1:39" x14ac:dyDescent="0.25">
      <c r="A15" s="130">
        <v>3</v>
      </c>
      <c r="B15" s="125"/>
      <c r="C15" s="141"/>
      <c r="D15" s="133"/>
      <c r="E15" s="133"/>
      <c r="F15" s="124"/>
      <c r="G15" s="133"/>
      <c r="H15" s="125"/>
      <c r="I15" s="141"/>
      <c r="J15" s="133"/>
      <c r="K15" s="133"/>
      <c r="L15" s="263">
        <v>50</v>
      </c>
      <c r="M15" s="105">
        <v>1</v>
      </c>
      <c r="N15" s="125"/>
      <c r="O15" s="141"/>
      <c r="P15" s="133"/>
      <c r="Q15" s="133"/>
      <c r="R15" s="263">
        <v>50</v>
      </c>
      <c r="S15" s="105">
        <v>1</v>
      </c>
      <c r="T15" s="125"/>
      <c r="U15" s="263">
        <v>100</v>
      </c>
      <c r="V15" s="105">
        <v>10</v>
      </c>
      <c r="W15" s="263">
        <v>100</v>
      </c>
      <c r="X15" s="105">
        <v>90</v>
      </c>
      <c r="Y15" s="105">
        <v>0</v>
      </c>
      <c r="Z15" s="269"/>
      <c r="AA15" s="125"/>
      <c r="AB15" s="263">
        <v>100</v>
      </c>
      <c r="AC15" s="105">
        <v>30</v>
      </c>
      <c r="AD15" s="105">
        <v>0</v>
      </c>
      <c r="AE15" s="210"/>
      <c r="AF15" s="133"/>
      <c r="AG15" s="125"/>
      <c r="AH15" s="263">
        <v>100</v>
      </c>
      <c r="AI15" s="105">
        <v>30</v>
      </c>
      <c r="AJ15" s="105">
        <v>0</v>
      </c>
      <c r="AK15" s="210"/>
      <c r="AL15" s="133"/>
      <c r="AM15" s="125"/>
    </row>
    <row r="16" spans="1:39" x14ac:dyDescent="0.25">
      <c r="A16" s="130">
        <v>4</v>
      </c>
      <c r="B16" s="125"/>
      <c r="C16" s="141"/>
      <c r="D16" s="142"/>
      <c r="E16" s="142"/>
      <c r="F16" s="124"/>
      <c r="G16" s="143"/>
      <c r="H16" s="125"/>
      <c r="I16" s="141"/>
      <c r="J16" s="142"/>
      <c r="K16" s="142"/>
      <c r="L16" s="263">
        <v>75</v>
      </c>
      <c r="M16" s="264">
        <v>0.8</v>
      </c>
      <c r="N16" s="125"/>
      <c r="O16" s="141"/>
      <c r="P16" s="142"/>
      <c r="Q16" s="142"/>
      <c r="R16" s="263">
        <v>75</v>
      </c>
      <c r="S16" s="264">
        <v>0.8</v>
      </c>
      <c r="T16" s="125"/>
      <c r="U16" s="147"/>
      <c r="V16" s="149"/>
      <c r="W16" s="147"/>
      <c r="X16" s="149"/>
      <c r="Y16" s="149"/>
      <c r="Z16" s="125"/>
      <c r="AA16" s="125"/>
      <c r="AB16" s="147"/>
      <c r="AC16" s="149"/>
      <c r="AD16" s="149"/>
      <c r="AE16" s="124"/>
      <c r="AF16" s="143"/>
      <c r="AG16" s="125"/>
      <c r="AH16" s="147"/>
      <c r="AI16" s="149"/>
      <c r="AJ16" s="149"/>
      <c r="AK16" s="124"/>
      <c r="AL16" s="143"/>
      <c r="AM16" s="125"/>
    </row>
    <row r="17" spans="1:39" x14ac:dyDescent="0.25">
      <c r="A17" s="130">
        <v>5</v>
      </c>
      <c r="B17" s="125"/>
      <c r="C17" s="141"/>
      <c r="D17" s="133"/>
      <c r="E17" s="133"/>
      <c r="F17" s="124"/>
      <c r="G17" s="133"/>
      <c r="H17" s="125"/>
      <c r="I17" s="141"/>
      <c r="J17" s="133"/>
      <c r="K17" s="133"/>
      <c r="L17" s="263">
        <v>100</v>
      </c>
      <c r="M17" s="105">
        <v>0.1</v>
      </c>
      <c r="N17" s="125"/>
      <c r="O17" s="141"/>
      <c r="P17" s="133"/>
      <c r="Q17" s="133"/>
      <c r="R17" s="263">
        <v>100</v>
      </c>
      <c r="S17" s="105">
        <v>0.1</v>
      </c>
      <c r="T17" s="125"/>
      <c r="U17" s="147"/>
      <c r="V17" s="133"/>
      <c r="W17" s="147"/>
      <c r="X17" s="133"/>
      <c r="Y17" s="133"/>
      <c r="Z17" s="125"/>
      <c r="AA17" s="125"/>
      <c r="AB17" s="147"/>
      <c r="AC17" s="133"/>
      <c r="AD17" s="133"/>
      <c r="AE17" s="124"/>
      <c r="AF17" s="133"/>
      <c r="AG17" s="125"/>
      <c r="AH17" s="147"/>
      <c r="AI17" s="133"/>
      <c r="AJ17" s="133"/>
      <c r="AK17" s="124"/>
      <c r="AL17" s="133"/>
      <c r="AM17" s="125"/>
    </row>
    <row r="18" spans="1:39" x14ac:dyDescent="0.2">
      <c r="A18" s="130">
        <v>6</v>
      </c>
      <c r="B18" s="125"/>
      <c r="C18" s="141"/>
      <c r="D18" s="142"/>
      <c r="E18" s="142"/>
      <c r="F18" s="124"/>
      <c r="G18" s="143"/>
      <c r="H18" s="125"/>
      <c r="I18" s="141"/>
      <c r="J18" s="142"/>
      <c r="K18" s="142"/>
      <c r="L18" s="147"/>
      <c r="M18" s="149"/>
      <c r="N18" s="125"/>
      <c r="O18" s="141"/>
      <c r="P18" s="142"/>
      <c r="Q18" s="142"/>
      <c r="R18" s="147"/>
      <c r="S18" s="149"/>
      <c r="T18" s="125"/>
      <c r="U18" s="147"/>
      <c r="V18" s="149"/>
      <c r="W18" s="147"/>
      <c r="X18" s="149"/>
      <c r="Y18" s="149"/>
      <c r="Z18" s="125"/>
      <c r="AA18" s="125"/>
      <c r="AB18" s="147"/>
      <c r="AC18" s="149"/>
      <c r="AD18" s="149"/>
      <c r="AE18" s="124"/>
      <c r="AF18" s="143"/>
      <c r="AG18" s="125"/>
      <c r="AH18" s="147"/>
      <c r="AI18" s="149"/>
      <c r="AJ18" s="149"/>
      <c r="AK18" s="124"/>
      <c r="AL18" s="143"/>
      <c r="AM18" s="125"/>
    </row>
    <row r="19" spans="1:39" x14ac:dyDescent="0.2">
      <c r="A19" s="130">
        <v>7</v>
      </c>
      <c r="B19" s="125"/>
      <c r="C19" s="141"/>
      <c r="D19" s="133"/>
      <c r="E19" s="133"/>
      <c r="F19" s="124"/>
      <c r="G19" s="133"/>
      <c r="H19" s="125"/>
      <c r="I19" s="141"/>
      <c r="J19" s="133"/>
      <c r="K19" s="133"/>
      <c r="L19" s="147"/>
      <c r="M19" s="133"/>
      <c r="N19" s="125"/>
      <c r="O19" s="141"/>
      <c r="P19" s="133"/>
      <c r="Q19" s="133"/>
      <c r="R19" s="147"/>
      <c r="S19" s="133"/>
      <c r="T19" s="125"/>
      <c r="U19" s="147"/>
      <c r="V19" s="133"/>
      <c r="W19" s="147"/>
      <c r="X19" s="133"/>
      <c r="Y19" s="133"/>
      <c r="Z19" s="125"/>
      <c r="AA19" s="125"/>
      <c r="AB19" s="147"/>
      <c r="AC19" s="133"/>
      <c r="AD19" s="133"/>
      <c r="AE19" s="124"/>
      <c r="AF19" s="133"/>
      <c r="AG19" s="125"/>
      <c r="AH19" s="147"/>
      <c r="AI19" s="133"/>
      <c r="AJ19" s="133"/>
      <c r="AK19" s="124"/>
      <c r="AL19" s="133"/>
      <c r="AM19" s="125"/>
    </row>
    <row r="20" spans="1:39" x14ac:dyDescent="0.2">
      <c r="A20" s="130">
        <v>8</v>
      </c>
      <c r="B20" s="125"/>
      <c r="C20" s="141"/>
      <c r="D20" s="142"/>
      <c r="E20" s="142"/>
      <c r="F20" s="124"/>
      <c r="G20" s="143"/>
      <c r="H20" s="125"/>
      <c r="I20" s="141"/>
      <c r="J20" s="142"/>
      <c r="K20" s="142"/>
      <c r="L20" s="147"/>
      <c r="M20" s="149"/>
      <c r="N20" s="125"/>
      <c r="O20" s="141"/>
      <c r="P20" s="142"/>
      <c r="Q20" s="142"/>
      <c r="R20" s="147"/>
      <c r="S20" s="149"/>
      <c r="T20" s="125"/>
      <c r="U20" s="147"/>
      <c r="V20" s="149"/>
      <c r="W20" s="147"/>
      <c r="X20" s="149"/>
      <c r="Y20" s="149"/>
      <c r="Z20" s="125"/>
      <c r="AA20" s="125"/>
      <c r="AB20" s="147"/>
      <c r="AC20" s="149"/>
      <c r="AD20" s="149"/>
      <c r="AE20" s="124"/>
      <c r="AF20" s="143"/>
      <c r="AG20" s="125"/>
      <c r="AH20" s="147"/>
      <c r="AI20" s="149"/>
      <c r="AJ20" s="149"/>
      <c r="AK20" s="124"/>
      <c r="AL20" s="143"/>
      <c r="AM20" s="125"/>
    </row>
    <row r="21" spans="1:39" x14ac:dyDescent="0.2">
      <c r="A21" s="130">
        <v>9</v>
      </c>
      <c r="B21" s="125"/>
      <c r="C21" s="141"/>
      <c r="D21" s="133"/>
      <c r="E21" s="133"/>
      <c r="F21" s="124"/>
      <c r="G21" s="133"/>
      <c r="H21" s="125"/>
      <c r="I21" s="141"/>
      <c r="J21" s="133"/>
      <c r="K21" s="133"/>
      <c r="L21" s="147"/>
      <c r="M21" s="133"/>
      <c r="N21" s="125"/>
      <c r="O21" s="141"/>
      <c r="P21" s="133"/>
      <c r="Q21" s="133"/>
      <c r="R21" s="147"/>
      <c r="S21" s="133"/>
      <c r="T21" s="125"/>
      <c r="U21" s="147"/>
      <c r="V21" s="133"/>
      <c r="W21" s="147"/>
      <c r="X21" s="133"/>
      <c r="Y21" s="133"/>
      <c r="Z21" s="125"/>
      <c r="AA21" s="125"/>
      <c r="AB21" s="147"/>
      <c r="AC21" s="133"/>
      <c r="AD21" s="133"/>
      <c r="AE21" s="124"/>
      <c r="AF21" s="133"/>
      <c r="AG21" s="125"/>
      <c r="AH21" s="147"/>
      <c r="AI21" s="133"/>
      <c r="AJ21" s="133"/>
      <c r="AK21" s="124"/>
      <c r="AL21" s="133"/>
      <c r="AM21" s="125"/>
    </row>
    <row r="22" spans="1:39" x14ac:dyDescent="0.2">
      <c r="A22" s="130">
        <v>10</v>
      </c>
      <c r="B22" s="125"/>
      <c r="C22" s="141"/>
      <c r="D22" s="142"/>
      <c r="E22" s="142"/>
      <c r="F22" s="124"/>
      <c r="G22" s="143"/>
      <c r="H22" s="125"/>
      <c r="I22" s="141"/>
      <c r="J22" s="142"/>
      <c r="K22" s="142"/>
      <c r="L22" s="147"/>
      <c r="M22" s="149"/>
      <c r="N22" s="125"/>
      <c r="O22" s="141"/>
      <c r="P22" s="142"/>
      <c r="Q22" s="142"/>
      <c r="R22" s="147"/>
      <c r="S22" s="149"/>
      <c r="T22" s="125"/>
      <c r="U22" s="147"/>
      <c r="V22" s="149"/>
      <c r="W22" s="147"/>
      <c r="X22" s="149"/>
      <c r="Y22" s="149"/>
      <c r="Z22" s="125"/>
      <c r="AA22" s="125"/>
      <c r="AB22" s="147"/>
      <c r="AC22" s="149"/>
      <c r="AD22" s="149"/>
      <c r="AE22" s="124"/>
      <c r="AF22" s="143"/>
      <c r="AG22" s="125"/>
      <c r="AH22" s="147"/>
      <c r="AI22" s="149"/>
      <c r="AJ22" s="149"/>
      <c r="AK22" s="124"/>
      <c r="AL22" s="143"/>
      <c r="AM22" s="125"/>
    </row>
    <row r="23" spans="1:39" x14ac:dyDescent="0.2">
      <c r="A23" s="130">
        <v>11</v>
      </c>
      <c r="B23" s="125"/>
      <c r="C23" s="141"/>
      <c r="D23" s="133"/>
      <c r="E23" s="133"/>
      <c r="F23" s="124"/>
      <c r="G23" s="133"/>
      <c r="H23" s="125"/>
      <c r="I23" s="141"/>
      <c r="J23" s="133"/>
      <c r="K23" s="133"/>
      <c r="L23" s="147"/>
      <c r="M23" s="133"/>
      <c r="N23" s="125"/>
      <c r="O23" s="141"/>
      <c r="P23" s="133"/>
      <c r="Q23" s="133"/>
      <c r="R23" s="147"/>
      <c r="S23" s="133"/>
      <c r="T23" s="125"/>
      <c r="U23" s="147"/>
      <c r="V23" s="133"/>
      <c r="W23" s="147"/>
      <c r="X23" s="133"/>
      <c r="Y23" s="133"/>
      <c r="Z23" s="125"/>
      <c r="AA23" s="125"/>
      <c r="AB23" s="147"/>
      <c r="AC23" s="133"/>
      <c r="AD23" s="133"/>
      <c r="AE23" s="124"/>
      <c r="AF23" s="133"/>
      <c r="AG23" s="125"/>
      <c r="AH23" s="147"/>
      <c r="AI23" s="133"/>
      <c r="AJ23" s="133"/>
      <c r="AK23" s="124"/>
      <c r="AL23" s="133"/>
      <c r="AM23" s="125"/>
    </row>
    <row r="24" spans="1:39" x14ac:dyDescent="0.2">
      <c r="A24" s="130">
        <v>12</v>
      </c>
      <c r="B24" s="125"/>
      <c r="C24" s="141"/>
      <c r="D24" s="142"/>
      <c r="E24" s="142"/>
      <c r="F24" s="124"/>
      <c r="G24" s="143"/>
      <c r="H24" s="125"/>
      <c r="I24" s="141"/>
      <c r="J24" s="142"/>
      <c r="K24" s="142"/>
      <c r="L24" s="147"/>
      <c r="M24" s="149"/>
      <c r="N24" s="125"/>
      <c r="O24" s="141"/>
      <c r="P24" s="142"/>
      <c r="Q24" s="142"/>
      <c r="R24" s="147"/>
      <c r="S24" s="149"/>
      <c r="T24" s="125"/>
      <c r="U24" s="147"/>
      <c r="V24" s="149"/>
      <c r="W24" s="147"/>
      <c r="X24" s="149"/>
      <c r="Y24" s="149"/>
      <c r="Z24" s="125"/>
      <c r="AA24" s="125"/>
      <c r="AB24" s="147"/>
      <c r="AC24" s="149"/>
      <c r="AD24" s="149"/>
      <c r="AE24" s="124"/>
      <c r="AF24" s="143"/>
      <c r="AG24" s="125"/>
      <c r="AH24" s="147"/>
      <c r="AI24" s="149"/>
      <c r="AJ24" s="149"/>
      <c r="AK24" s="124"/>
      <c r="AL24" s="143"/>
      <c r="AM24" s="125"/>
    </row>
    <row r="25" spans="1:39" x14ac:dyDescent="0.2">
      <c r="A25" s="130">
        <v>13</v>
      </c>
      <c r="B25" s="125"/>
      <c r="C25" s="141"/>
      <c r="D25" s="133"/>
      <c r="E25" s="133"/>
      <c r="F25" s="124"/>
      <c r="G25" s="133"/>
      <c r="H25" s="125"/>
      <c r="I25" s="141"/>
      <c r="J25" s="133"/>
      <c r="K25" s="133"/>
      <c r="L25" s="147"/>
      <c r="M25" s="133"/>
      <c r="N25" s="125"/>
      <c r="O25" s="141"/>
      <c r="P25" s="133"/>
      <c r="Q25" s="133"/>
      <c r="R25" s="147"/>
      <c r="S25" s="133"/>
      <c r="T25" s="125"/>
      <c r="U25" s="147"/>
      <c r="V25" s="133"/>
      <c r="W25" s="147"/>
      <c r="X25" s="133"/>
      <c r="Y25" s="133"/>
      <c r="Z25" s="125"/>
      <c r="AA25" s="125"/>
      <c r="AB25" s="147"/>
      <c r="AC25" s="133"/>
      <c r="AD25" s="133"/>
      <c r="AE25" s="124"/>
      <c r="AF25" s="133"/>
      <c r="AG25" s="125"/>
      <c r="AH25" s="147"/>
      <c r="AI25" s="133"/>
      <c r="AJ25" s="133"/>
      <c r="AK25" s="124"/>
      <c r="AL25" s="133"/>
      <c r="AM25" s="125"/>
    </row>
    <row r="26" spans="1:39" x14ac:dyDescent="0.2">
      <c r="A26" s="130">
        <v>14</v>
      </c>
      <c r="B26" s="125"/>
      <c r="C26" s="141"/>
      <c r="D26" s="142"/>
      <c r="E26" s="142"/>
      <c r="F26" s="124"/>
      <c r="G26" s="143"/>
      <c r="H26" s="125"/>
      <c r="I26" s="141"/>
      <c r="J26" s="142"/>
      <c r="K26" s="142"/>
      <c r="L26" s="147"/>
      <c r="M26" s="149"/>
      <c r="N26" s="125"/>
      <c r="O26" s="141"/>
      <c r="P26" s="142"/>
      <c r="Q26" s="142"/>
      <c r="R26" s="147"/>
      <c r="S26" s="149"/>
      <c r="T26" s="125"/>
      <c r="U26" s="147"/>
      <c r="V26" s="149"/>
      <c r="W26" s="147"/>
      <c r="X26" s="149"/>
      <c r="Y26" s="149"/>
      <c r="Z26" s="125"/>
      <c r="AA26" s="125"/>
      <c r="AB26" s="147"/>
      <c r="AC26" s="149"/>
      <c r="AD26" s="149"/>
      <c r="AE26" s="124"/>
      <c r="AF26" s="143"/>
      <c r="AG26" s="125"/>
      <c r="AH26" s="147"/>
      <c r="AI26" s="149"/>
      <c r="AJ26" s="149"/>
      <c r="AK26" s="124"/>
      <c r="AL26" s="143"/>
      <c r="AM26" s="125"/>
    </row>
    <row r="27" spans="1:39" x14ac:dyDescent="0.2">
      <c r="A27" s="130">
        <v>15</v>
      </c>
      <c r="B27" s="125"/>
      <c r="C27" s="141"/>
      <c r="D27" s="133"/>
      <c r="E27" s="133"/>
      <c r="F27" s="124"/>
      <c r="G27" s="133"/>
      <c r="H27" s="125"/>
      <c r="I27" s="141"/>
      <c r="J27" s="133"/>
      <c r="K27" s="133"/>
      <c r="L27" s="147"/>
      <c r="M27" s="133"/>
      <c r="N27" s="125"/>
      <c r="O27" s="141"/>
      <c r="P27" s="133"/>
      <c r="Q27" s="133"/>
      <c r="R27" s="147"/>
      <c r="S27" s="133"/>
      <c r="T27" s="125"/>
      <c r="U27" s="147"/>
      <c r="V27" s="133"/>
      <c r="W27" s="147"/>
      <c r="X27" s="133"/>
      <c r="Y27" s="133"/>
      <c r="Z27" s="125"/>
      <c r="AA27" s="125"/>
      <c r="AB27" s="147"/>
      <c r="AC27" s="133"/>
      <c r="AD27" s="133"/>
      <c r="AE27" s="124"/>
      <c r="AF27" s="133"/>
      <c r="AG27" s="125"/>
      <c r="AH27" s="147"/>
      <c r="AI27" s="133"/>
      <c r="AJ27" s="133"/>
      <c r="AK27" s="124"/>
      <c r="AL27" s="133"/>
      <c r="AM27" s="125"/>
    </row>
    <row r="28" spans="1:39" x14ac:dyDescent="0.2">
      <c r="A28" s="130">
        <v>16</v>
      </c>
      <c r="B28" s="125"/>
      <c r="C28" s="141"/>
      <c r="D28" s="142"/>
      <c r="E28" s="142"/>
      <c r="F28" s="124"/>
      <c r="G28" s="143"/>
      <c r="H28" s="125"/>
      <c r="I28" s="141"/>
      <c r="J28" s="142"/>
      <c r="K28" s="142"/>
      <c r="L28" s="147"/>
      <c r="M28" s="149"/>
      <c r="N28" s="125"/>
      <c r="O28" s="141"/>
      <c r="P28" s="142"/>
      <c r="Q28" s="142"/>
      <c r="R28" s="147"/>
      <c r="S28" s="149"/>
      <c r="T28" s="125"/>
      <c r="U28" s="147"/>
      <c r="V28" s="149"/>
      <c r="W28" s="147"/>
      <c r="X28" s="149"/>
      <c r="Y28" s="149"/>
      <c r="Z28" s="125"/>
      <c r="AA28" s="125"/>
      <c r="AB28" s="147"/>
      <c r="AC28" s="149"/>
      <c r="AD28" s="149"/>
      <c r="AE28" s="124"/>
      <c r="AF28" s="143"/>
      <c r="AG28" s="125"/>
      <c r="AH28" s="147"/>
      <c r="AI28" s="149"/>
      <c r="AJ28" s="149"/>
      <c r="AK28" s="124"/>
      <c r="AL28" s="143"/>
      <c r="AM28" s="125"/>
    </row>
    <row r="29" spans="1:39" x14ac:dyDescent="0.2">
      <c r="A29" s="130">
        <v>17</v>
      </c>
      <c r="B29" s="125"/>
      <c r="C29" s="141"/>
      <c r="D29" s="133"/>
      <c r="E29" s="133"/>
      <c r="F29" s="124"/>
      <c r="G29" s="133"/>
      <c r="H29" s="125"/>
      <c r="I29" s="141"/>
      <c r="J29" s="133"/>
      <c r="K29" s="133"/>
      <c r="L29" s="147"/>
      <c r="M29" s="133"/>
      <c r="N29" s="125"/>
      <c r="O29" s="141"/>
      <c r="P29" s="133"/>
      <c r="Q29" s="133"/>
      <c r="R29" s="147"/>
      <c r="S29" s="133"/>
      <c r="T29" s="125"/>
      <c r="U29" s="147"/>
      <c r="V29" s="133"/>
      <c r="W29" s="147"/>
      <c r="X29" s="133"/>
      <c r="Y29" s="133"/>
      <c r="Z29" s="125"/>
      <c r="AA29" s="125"/>
      <c r="AB29" s="147"/>
      <c r="AC29" s="133"/>
      <c r="AD29" s="133"/>
      <c r="AE29" s="124"/>
      <c r="AF29" s="133"/>
      <c r="AG29" s="125"/>
      <c r="AH29" s="147"/>
      <c r="AI29" s="133"/>
      <c r="AJ29" s="133"/>
      <c r="AK29" s="124"/>
      <c r="AL29" s="133"/>
      <c r="AM29" s="125"/>
    </row>
    <row r="30" spans="1:39" x14ac:dyDescent="0.2">
      <c r="A30" s="130">
        <v>18</v>
      </c>
      <c r="B30" s="125"/>
      <c r="C30" s="141"/>
      <c r="D30" s="142"/>
      <c r="E30" s="142"/>
      <c r="F30" s="124"/>
      <c r="G30" s="143"/>
      <c r="H30" s="125"/>
      <c r="I30" s="141"/>
      <c r="J30" s="142"/>
      <c r="K30" s="142"/>
      <c r="L30" s="147"/>
      <c r="M30" s="149"/>
      <c r="N30" s="125"/>
      <c r="O30" s="141"/>
      <c r="P30" s="142"/>
      <c r="Q30" s="142"/>
      <c r="R30" s="147"/>
      <c r="S30" s="149"/>
      <c r="T30" s="125"/>
      <c r="U30" s="147"/>
      <c r="V30" s="149"/>
      <c r="W30" s="147"/>
      <c r="X30" s="149"/>
      <c r="Y30" s="149"/>
      <c r="Z30" s="125"/>
      <c r="AA30" s="125"/>
      <c r="AB30" s="147"/>
      <c r="AC30" s="149"/>
      <c r="AD30" s="149"/>
      <c r="AE30" s="124"/>
      <c r="AF30" s="143"/>
      <c r="AG30" s="125"/>
      <c r="AH30" s="147"/>
      <c r="AI30" s="149"/>
      <c r="AJ30" s="149"/>
      <c r="AK30" s="124"/>
      <c r="AL30" s="143"/>
      <c r="AM30" s="125"/>
    </row>
    <row r="31" spans="1:39" x14ac:dyDescent="0.2">
      <c r="A31" s="130">
        <v>19</v>
      </c>
      <c r="B31" s="125"/>
      <c r="C31" s="141"/>
      <c r="D31" s="133"/>
      <c r="E31" s="133"/>
      <c r="F31" s="124"/>
      <c r="G31" s="133"/>
      <c r="H31" s="125"/>
      <c r="I31" s="141"/>
      <c r="J31" s="133"/>
      <c r="K31" s="133"/>
      <c r="L31" s="147"/>
      <c r="M31" s="133"/>
      <c r="N31" s="125"/>
      <c r="O31" s="141"/>
      <c r="P31" s="133"/>
      <c r="Q31" s="133"/>
      <c r="R31" s="147"/>
      <c r="S31" s="133"/>
      <c r="T31" s="125"/>
      <c r="U31" s="147"/>
      <c r="V31" s="133"/>
      <c r="W31" s="147"/>
      <c r="X31" s="133"/>
      <c r="Y31" s="133"/>
      <c r="Z31" s="125"/>
      <c r="AA31" s="125"/>
      <c r="AB31" s="147"/>
      <c r="AC31" s="133"/>
      <c r="AD31" s="133"/>
      <c r="AE31" s="124"/>
      <c r="AF31" s="133"/>
      <c r="AG31" s="125"/>
      <c r="AH31" s="147"/>
      <c r="AI31" s="133"/>
      <c r="AJ31" s="133"/>
      <c r="AK31" s="124"/>
      <c r="AL31" s="133"/>
      <c r="AM31" s="125"/>
    </row>
    <row r="32" spans="1:39" x14ac:dyDescent="0.2">
      <c r="A32" s="130">
        <v>20</v>
      </c>
      <c r="B32" s="125"/>
      <c r="C32" s="141"/>
      <c r="D32" s="142"/>
      <c r="E32" s="142"/>
      <c r="F32" s="124"/>
      <c r="G32" s="143"/>
      <c r="H32" s="125"/>
      <c r="I32" s="141"/>
      <c r="J32" s="142"/>
      <c r="K32" s="142"/>
      <c r="L32" s="147"/>
      <c r="M32" s="149"/>
      <c r="N32" s="125"/>
      <c r="O32" s="141"/>
      <c r="P32" s="142"/>
      <c r="Q32" s="142"/>
      <c r="R32" s="147"/>
      <c r="S32" s="149"/>
      <c r="T32" s="125"/>
      <c r="U32" s="147"/>
      <c r="V32" s="149"/>
      <c r="W32" s="147"/>
      <c r="X32" s="149"/>
      <c r="Y32" s="149"/>
      <c r="Z32" s="125"/>
      <c r="AA32" s="125"/>
      <c r="AB32" s="147"/>
      <c r="AC32" s="149"/>
      <c r="AD32" s="149"/>
      <c r="AE32" s="124"/>
      <c r="AF32" s="143"/>
      <c r="AG32" s="125"/>
      <c r="AH32" s="147"/>
      <c r="AI32" s="149"/>
      <c r="AJ32" s="149"/>
      <c r="AK32" s="124"/>
      <c r="AL32" s="143"/>
      <c r="AM32" s="125"/>
    </row>
    <row r="33" spans="1:39" x14ac:dyDescent="0.2">
      <c r="A33" s="130">
        <v>21</v>
      </c>
      <c r="B33" s="125"/>
      <c r="C33" s="141"/>
      <c r="D33" s="133"/>
      <c r="E33" s="133"/>
      <c r="F33" s="124"/>
      <c r="G33" s="133"/>
      <c r="H33" s="125"/>
      <c r="I33" s="141"/>
      <c r="J33" s="133"/>
      <c r="K33" s="133"/>
      <c r="L33" s="147"/>
      <c r="M33" s="133"/>
      <c r="N33" s="125"/>
      <c r="O33" s="141"/>
      <c r="P33" s="133"/>
      <c r="Q33" s="133"/>
      <c r="R33" s="147"/>
      <c r="S33" s="133"/>
      <c r="T33" s="125"/>
      <c r="U33" s="147"/>
      <c r="V33" s="133"/>
      <c r="W33" s="147"/>
      <c r="X33" s="133"/>
      <c r="Y33" s="133"/>
      <c r="Z33" s="125"/>
      <c r="AA33" s="125"/>
      <c r="AB33" s="147"/>
      <c r="AC33" s="133"/>
      <c r="AD33" s="133"/>
      <c r="AE33" s="124"/>
      <c r="AF33" s="133"/>
      <c r="AG33" s="125"/>
      <c r="AH33" s="147"/>
      <c r="AI33" s="133"/>
      <c r="AJ33" s="133"/>
      <c r="AK33" s="124"/>
      <c r="AL33" s="133"/>
      <c r="AM33" s="125"/>
    </row>
    <row r="34" spans="1:39" x14ac:dyDescent="0.2">
      <c r="A34" s="130">
        <v>22</v>
      </c>
      <c r="B34" s="125"/>
      <c r="C34" s="141"/>
      <c r="D34" s="142"/>
      <c r="E34" s="142"/>
      <c r="F34" s="124"/>
      <c r="G34" s="143"/>
      <c r="H34" s="125"/>
      <c r="I34" s="141"/>
      <c r="J34" s="142"/>
      <c r="K34" s="142"/>
      <c r="L34" s="147"/>
      <c r="M34" s="149"/>
      <c r="N34" s="125"/>
      <c r="O34" s="141"/>
      <c r="P34" s="142"/>
      <c r="Q34" s="142"/>
      <c r="R34" s="147"/>
      <c r="S34" s="149"/>
      <c r="T34" s="125"/>
      <c r="U34" s="147"/>
      <c r="V34" s="149"/>
      <c r="W34" s="147"/>
      <c r="X34" s="149"/>
      <c r="Y34" s="149"/>
      <c r="Z34" s="125"/>
      <c r="AA34" s="125"/>
      <c r="AB34" s="147"/>
      <c r="AC34" s="149"/>
      <c r="AD34" s="149"/>
      <c r="AE34" s="124"/>
      <c r="AF34" s="143"/>
      <c r="AG34" s="125"/>
      <c r="AH34" s="147"/>
      <c r="AI34" s="149"/>
      <c r="AJ34" s="149"/>
      <c r="AK34" s="124"/>
      <c r="AL34" s="143"/>
      <c r="AM34" s="125"/>
    </row>
    <row r="35" spans="1:39" x14ac:dyDescent="0.2">
      <c r="A35" s="130">
        <v>23</v>
      </c>
      <c r="B35" s="125"/>
      <c r="C35" s="141"/>
      <c r="D35" s="133"/>
      <c r="E35" s="133"/>
      <c r="F35" s="124"/>
      <c r="G35" s="133"/>
      <c r="H35" s="125"/>
      <c r="I35" s="141"/>
      <c r="J35" s="133"/>
      <c r="K35" s="133"/>
      <c r="L35" s="147"/>
      <c r="M35" s="133"/>
      <c r="N35" s="125"/>
      <c r="O35" s="141"/>
      <c r="P35" s="133"/>
      <c r="Q35" s="133"/>
      <c r="R35" s="147"/>
      <c r="S35" s="133"/>
      <c r="T35" s="125"/>
      <c r="U35" s="147"/>
      <c r="V35" s="133"/>
      <c r="W35" s="147"/>
      <c r="X35" s="133"/>
      <c r="Y35" s="133"/>
      <c r="Z35" s="125"/>
      <c r="AA35" s="125"/>
      <c r="AB35" s="147"/>
      <c r="AC35" s="133"/>
      <c r="AD35" s="133"/>
      <c r="AE35" s="124"/>
      <c r="AF35" s="133"/>
      <c r="AG35" s="125"/>
      <c r="AH35" s="147"/>
      <c r="AI35" s="133"/>
      <c r="AJ35" s="133"/>
      <c r="AK35" s="124"/>
      <c r="AL35" s="133"/>
      <c r="AM35" s="125"/>
    </row>
    <row r="36" spans="1:39" x14ac:dyDescent="0.2">
      <c r="A36" s="130">
        <v>24</v>
      </c>
      <c r="B36" s="125"/>
      <c r="C36" s="141"/>
      <c r="D36" s="142"/>
      <c r="E36" s="142"/>
      <c r="F36" s="124"/>
      <c r="G36" s="143"/>
      <c r="H36" s="125"/>
      <c r="I36" s="141"/>
      <c r="J36" s="142"/>
      <c r="K36" s="142"/>
      <c r="L36" s="147"/>
      <c r="M36" s="149"/>
      <c r="N36" s="125"/>
      <c r="O36" s="141"/>
      <c r="P36" s="142"/>
      <c r="Q36" s="142"/>
      <c r="R36" s="147"/>
      <c r="S36" s="149"/>
      <c r="T36" s="125"/>
      <c r="U36" s="147"/>
      <c r="V36" s="149"/>
      <c r="W36" s="147"/>
      <c r="X36" s="149"/>
      <c r="Y36" s="149"/>
      <c r="Z36" s="125"/>
      <c r="AA36" s="125"/>
      <c r="AB36" s="147"/>
      <c r="AC36" s="149"/>
      <c r="AD36" s="149"/>
      <c r="AE36" s="124"/>
      <c r="AF36" s="143"/>
      <c r="AG36" s="125"/>
      <c r="AH36" s="147"/>
      <c r="AI36" s="149"/>
      <c r="AJ36" s="149"/>
      <c r="AK36" s="124"/>
      <c r="AL36" s="143"/>
      <c r="AM36" s="125"/>
    </row>
    <row r="37" spans="1:39" x14ac:dyDescent="0.2">
      <c r="A37" s="130">
        <v>25</v>
      </c>
      <c r="B37" s="125"/>
      <c r="C37" s="141"/>
      <c r="D37" s="133"/>
      <c r="E37" s="133"/>
      <c r="F37" s="124"/>
      <c r="G37" s="133"/>
      <c r="H37" s="125"/>
      <c r="I37" s="141"/>
      <c r="J37" s="133"/>
      <c r="K37" s="133"/>
      <c r="L37" s="147"/>
      <c r="M37" s="133"/>
      <c r="N37" s="125"/>
      <c r="O37" s="141"/>
      <c r="P37" s="133"/>
      <c r="Q37" s="133"/>
      <c r="R37" s="147"/>
      <c r="S37" s="133"/>
      <c r="T37" s="125"/>
      <c r="U37" s="147"/>
      <c r="V37" s="133"/>
      <c r="W37" s="147"/>
      <c r="X37" s="133"/>
      <c r="Y37" s="133"/>
      <c r="Z37" s="125"/>
      <c r="AA37" s="125"/>
      <c r="AB37" s="147"/>
      <c r="AC37" s="133"/>
      <c r="AD37" s="133"/>
      <c r="AE37" s="124"/>
      <c r="AF37" s="133"/>
      <c r="AG37" s="125"/>
      <c r="AH37" s="147"/>
      <c r="AI37" s="133"/>
      <c r="AJ37" s="133"/>
      <c r="AK37" s="124"/>
      <c r="AL37" s="133"/>
      <c r="AM37" s="125"/>
    </row>
    <row r="38" spans="1:39"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row>
    <row r="39" spans="1:39"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row>
    <row r="40" spans="1:39"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row>
    <row r="41" spans="1:39"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row>
    <row r="42" spans="1:39"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row>
    <row r="43" spans="1:39"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row>
    <row r="44" spans="1:39"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row>
    <row r="45" spans="1:39"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row>
    <row r="46" spans="1:39"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row>
    <row r="47" spans="1:39"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row>
    <row r="48" spans="1:39"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row>
    <row r="49" spans="1:39"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row>
    <row r="50" spans="1:39"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row>
    <row r="51" spans="1:39"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row>
    <row r="52" spans="1:39"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row>
    <row r="53" spans="1:39"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row>
    <row r="54" spans="1:39"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row>
    <row r="55" spans="1:39"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row>
    <row r="56" spans="1:39"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row>
    <row r="57" spans="1:39"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sheetData>
  <mergeCells count="33">
    <mergeCell ref="AH4:AL4"/>
    <mergeCell ref="AH5:AL5"/>
    <mergeCell ref="AH7:AL7"/>
    <mergeCell ref="C7:G7"/>
    <mergeCell ref="I7:M7"/>
    <mergeCell ref="O7:S7"/>
    <mergeCell ref="U7:Z7"/>
    <mergeCell ref="AB7:AF7"/>
    <mergeCell ref="F11:G11"/>
    <mergeCell ref="C11:E11"/>
    <mergeCell ref="AB4:AF4"/>
    <mergeCell ref="AB5:AF5"/>
    <mergeCell ref="AC6:AD6"/>
    <mergeCell ref="AB11:AD11"/>
    <mergeCell ref="AE11:AF11"/>
    <mergeCell ref="C4:G4"/>
    <mergeCell ref="O4:S4"/>
    <mergeCell ref="U4:Z4"/>
    <mergeCell ref="I4:M4"/>
    <mergeCell ref="I5:M5"/>
    <mergeCell ref="O5:S5"/>
    <mergeCell ref="C5:G5"/>
    <mergeCell ref="D6:E6"/>
    <mergeCell ref="U5:Z5"/>
    <mergeCell ref="AK11:AL11"/>
    <mergeCell ref="AH11:AJ11"/>
    <mergeCell ref="J6:K6"/>
    <mergeCell ref="P6:Q6"/>
    <mergeCell ref="I11:M11"/>
    <mergeCell ref="O11:S11"/>
    <mergeCell ref="U11:Z11"/>
    <mergeCell ref="AI6:AJ6"/>
    <mergeCell ref="X6:Y6"/>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G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1.5703125" style="127" customWidth="1"/>
    <col min="4" max="5" width="12.42578125" style="127" bestFit="1" customWidth="1"/>
    <col min="6" max="6" width="9.7109375" style="127" customWidth="1"/>
    <col min="7" max="7" width="10.42578125" style="127" bestFit="1" customWidth="1"/>
    <col min="8" max="8" width="1.42578125" style="127" customWidth="1"/>
    <col min="9" max="9" width="11" style="158" bestFit="1" customWidth="1"/>
    <col min="10" max="10" width="12.140625" style="158" bestFit="1" customWidth="1"/>
    <col min="11" max="12" width="12.140625" style="158" customWidth="1"/>
    <col min="13" max="13" width="1.7109375" style="127" customWidth="1"/>
    <col min="14" max="14" width="7.28515625" style="127" bestFit="1" customWidth="1"/>
    <col min="15" max="15" width="1.7109375" style="127" customWidth="1"/>
    <col min="16" max="16" width="12" style="127" bestFit="1" customWidth="1"/>
    <col min="17" max="17" width="11.85546875" style="127" customWidth="1"/>
    <col min="18" max="20" width="10.85546875" style="127" customWidth="1"/>
    <col min="21" max="21" width="12.7109375" style="127" customWidth="1"/>
    <col min="22" max="22" width="14" style="127" bestFit="1" customWidth="1"/>
    <col min="23" max="23" width="1.7109375" style="127" customWidth="1"/>
    <col min="24" max="24" width="12" style="127" bestFit="1" customWidth="1"/>
    <col min="25" max="25" width="15.28515625" style="127" bestFit="1" customWidth="1"/>
    <col min="26" max="26" width="5" style="127" bestFit="1" customWidth="1"/>
    <col min="27" max="27" width="1.7109375" style="127" customWidth="1"/>
    <col min="28" max="28" width="12" style="127" bestFit="1" customWidth="1"/>
    <col min="29" max="29" width="17" style="127" bestFit="1" customWidth="1"/>
    <col min="30" max="30" width="7.140625" style="127" bestFit="1" customWidth="1"/>
    <col min="31" max="31" width="1.7109375" style="127" customWidth="1"/>
    <col min="32" max="32" width="12" style="127" bestFit="1" customWidth="1"/>
    <col min="33" max="33" width="9" style="127" bestFit="1" customWidth="1"/>
    <col min="34" max="34" width="7.140625" style="127" bestFit="1" customWidth="1"/>
    <col min="35" max="35" width="6.42578125" style="127" bestFit="1" customWidth="1"/>
    <col min="36" max="36" width="12.28515625" style="127" bestFit="1" customWidth="1"/>
    <col min="37" max="37" width="1.7109375" style="127" customWidth="1"/>
    <col min="38" max="38" width="12" style="127" bestFit="1" customWidth="1"/>
    <col min="39" max="39" width="7.85546875" style="127" bestFit="1" customWidth="1"/>
    <col min="40" max="40" width="7.140625" style="127" bestFit="1" customWidth="1"/>
    <col min="41" max="41" width="7.85546875" style="127" bestFit="1" customWidth="1"/>
    <col min="42" max="42" width="7.140625" style="127" bestFit="1" customWidth="1"/>
    <col min="43" max="43" width="12.7109375" style="127" customWidth="1"/>
    <col min="44" max="44" width="12.28515625" style="127" bestFit="1" customWidth="1"/>
    <col min="45" max="45" width="1.7109375" style="127" customWidth="1"/>
    <col min="46" max="56" width="11.42578125" style="158"/>
    <col min="57" max="63" width="11.7109375" style="127" customWidth="1"/>
    <col min="64" max="64" width="1.7109375" style="127" customWidth="1"/>
    <col min="65" max="69" width="11.7109375" style="127" customWidth="1"/>
    <col min="70" max="70" width="1.7109375" style="127" customWidth="1"/>
    <col min="71" max="73" width="11.7109375" style="127" customWidth="1"/>
    <col min="74" max="74" width="1.7109375" style="127" customWidth="1"/>
    <col min="75" max="85" width="11.42578125" style="150"/>
    <col min="86" max="16384" width="11.42578125" style="127"/>
  </cols>
  <sheetData>
    <row r="1" spans="1:85"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BE1" s="158"/>
      <c r="BF1" s="158"/>
      <c r="BG1" s="158"/>
      <c r="BH1" s="158"/>
      <c r="BI1" s="158"/>
      <c r="BJ1" s="158"/>
      <c r="BK1" s="158"/>
      <c r="BL1" s="158"/>
      <c r="BM1" s="158"/>
      <c r="BN1" s="158"/>
      <c r="BO1" s="158"/>
      <c r="BP1" s="158"/>
      <c r="BQ1" s="158"/>
      <c r="BR1" s="158"/>
      <c r="BS1" s="158"/>
      <c r="BT1" s="158"/>
      <c r="BU1" s="158"/>
      <c r="BV1" s="158"/>
      <c r="BW1" s="158"/>
    </row>
    <row r="2" spans="1:85" ht="21" x14ac:dyDescent="0.2">
      <c r="A2" s="13" t="s">
        <v>444</v>
      </c>
      <c r="B2" s="125"/>
      <c r="C2" s="239" t="s">
        <v>562</v>
      </c>
      <c r="D2" s="239"/>
      <c r="E2" s="239"/>
      <c r="F2" s="239"/>
      <c r="G2" s="239"/>
      <c r="H2" s="239"/>
      <c r="I2" s="253"/>
      <c r="J2" s="253"/>
      <c r="K2" s="253"/>
      <c r="L2" s="253"/>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125"/>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row>
    <row r="3" spans="1:85"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BE3" s="158"/>
      <c r="BF3" s="158"/>
      <c r="BG3" s="158"/>
      <c r="BH3" s="158"/>
      <c r="BI3" s="158"/>
      <c r="BJ3" s="158"/>
      <c r="BK3" s="158"/>
      <c r="BL3" s="158"/>
      <c r="BM3" s="158"/>
      <c r="BN3" s="158"/>
      <c r="BO3" s="158"/>
      <c r="BP3" s="158"/>
      <c r="BQ3" s="158"/>
      <c r="BR3" s="158"/>
      <c r="BS3" s="158"/>
      <c r="BT3" s="158"/>
      <c r="BU3" s="158"/>
      <c r="BV3" s="158"/>
      <c r="BW3" s="158"/>
    </row>
    <row r="4" spans="1:85" ht="16.5" thickBot="1" x14ac:dyDescent="0.25">
      <c r="A4" s="35" t="s">
        <v>446</v>
      </c>
      <c r="B4" s="125"/>
      <c r="C4" s="375" t="s">
        <v>862</v>
      </c>
      <c r="D4" s="376"/>
      <c r="E4" s="376"/>
      <c r="F4" s="376"/>
      <c r="G4" s="376"/>
      <c r="H4" s="376"/>
      <c r="I4" s="376"/>
      <c r="J4" s="376"/>
      <c r="K4" s="376"/>
      <c r="L4" s="377"/>
      <c r="M4" s="125"/>
      <c r="N4" s="125"/>
      <c r="O4" s="125"/>
      <c r="P4" s="375" t="s">
        <v>825</v>
      </c>
      <c r="Q4" s="376"/>
      <c r="R4" s="376"/>
      <c r="S4" s="376"/>
      <c r="T4" s="376"/>
      <c r="U4" s="376"/>
      <c r="V4" s="377"/>
      <c r="W4" s="125"/>
      <c r="X4" s="375" t="s">
        <v>564</v>
      </c>
      <c r="Y4" s="373"/>
      <c r="Z4" s="374"/>
      <c r="AA4" s="125"/>
      <c r="AB4" s="375" t="s">
        <v>564</v>
      </c>
      <c r="AC4" s="373"/>
      <c r="AD4" s="374"/>
      <c r="AE4" s="125"/>
      <c r="AF4" s="375" t="s">
        <v>564</v>
      </c>
      <c r="AG4" s="376"/>
      <c r="AH4" s="376"/>
      <c r="AI4" s="376"/>
      <c r="AJ4" s="377"/>
      <c r="AK4" s="125"/>
      <c r="AL4" s="375" t="s">
        <v>564</v>
      </c>
      <c r="AM4" s="376"/>
      <c r="AN4" s="376"/>
      <c r="AO4" s="376"/>
      <c r="AP4" s="376"/>
      <c r="AQ4" s="376"/>
      <c r="AR4" s="377"/>
      <c r="AS4" s="125"/>
    </row>
    <row r="5" spans="1:85" ht="16.5" thickBot="1" x14ac:dyDescent="0.25">
      <c r="A5" s="135" t="s">
        <v>445</v>
      </c>
      <c r="B5" s="125"/>
      <c r="C5" s="375" t="s">
        <v>864</v>
      </c>
      <c r="D5" s="373"/>
      <c r="E5" s="373"/>
      <c r="F5" s="373"/>
      <c r="G5" s="373"/>
      <c r="H5" s="373"/>
      <c r="I5" s="373"/>
      <c r="J5" s="373"/>
      <c r="K5" s="373"/>
      <c r="L5" s="374"/>
      <c r="M5" s="125"/>
      <c r="N5" s="125"/>
      <c r="O5" s="125"/>
      <c r="P5" s="375" t="s">
        <v>826</v>
      </c>
      <c r="Q5" s="376"/>
      <c r="R5" s="376"/>
      <c r="S5" s="376"/>
      <c r="T5" s="376"/>
      <c r="U5" s="376"/>
      <c r="V5" s="377"/>
      <c r="W5" s="125"/>
      <c r="X5" s="375" t="s">
        <v>529</v>
      </c>
      <c r="Y5" s="373"/>
      <c r="Z5" s="374"/>
      <c r="AA5" s="125"/>
      <c r="AB5" s="375" t="s">
        <v>516</v>
      </c>
      <c r="AC5" s="373"/>
      <c r="AD5" s="374"/>
      <c r="AE5" s="125"/>
      <c r="AF5" s="372" t="s">
        <v>515</v>
      </c>
      <c r="AG5" s="373"/>
      <c r="AH5" s="373"/>
      <c r="AI5" s="373"/>
      <c r="AJ5" s="374"/>
      <c r="AK5" s="125"/>
      <c r="AL5" s="375" t="s">
        <v>563</v>
      </c>
      <c r="AM5" s="376"/>
      <c r="AN5" s="376"/>
      <c r="AO5" s="376"/>
      <c r="AP5" s="376"/>
      <c r="AQ5" s="376"/>
      <c r="AR5" s="377"/>
      <c r="AS5" s="125"/>
    </row>
    <row r="6" spans="1:85" ht="16.5" thickBot="1" x14ac:dyDescent="0.25">
      <c r="A6" s="125"/>
      <c r="B6" s="125"/>
      <c r="C6" s="125"/>
      <c r="D6" s="405" t="s">
        <v>827</v>
      </c>
      <c r="E6" s="405"/>
      <c r="F6" s="405"/>
      <c r="G6" s="406"/>
      <c r="H6" s="125"/>
      <c r="I6" s="372" t="s">
        <v>828</v>
      </c>
      <c r="J6" s="373"/>
      <c r="K6" s="373"/>
      <c r="L6" s="374"/>
      <c r="M6" s="125"/>
      <c r="N6" s="125"/>
      <c r="O6" s="125"/>
      <c r="P6" s="125"/>
      <c r="Q6" s="375" t="s">
        <v>561</v>
      </c>
      <c r="R6" s="377"/>
      <c r="S6" s="375" t="s">
        <v>560</v>
      </c>
      <c r="T6" s="377"/>
      <c r="U6" s="125"/>
      <c r="V6" s="243" t="s">
        <v>775</v>
      </c>
      <c r="W6" s="125"/>
      <c r="X6" s="125"/>
      <c r="Y6" s="125"/>
      <c r="Z6" s="125"/>
      <c r="AA6" s="125"/>
      <c r="AB6" s="375" t="s">
        <v>780</v>
      </c>
      <c r="AC6" s="373"/>
      <c r="AD6" s="374"/>
      <c r="AE6" s="125"/>
      <c r="AF6" s="125"/>
      <c r="AG6" s="392" t="s">
        <v>436</v>
      </c>
      <c r="AH6" s="393"/>
      <c r="AI6" s="125"/>
      <c r="AJ6" s="242" t="s">
        <v>774</v>
      </c>
      <c r="AK6" s="125"/>
      <c r="AL6" s="125"/>
      <c r="AM6" s="398" t="s">
        <v>783</v>
      </c>
      <c r="AN6" s="393"/>
      <c r="AO6" s="398" t="s">
        <v>784</v>
      </c>
      <c r="AP6" s="393"/>
      <c r="AQ6" s="125"/>
      <c r="AR6" s="249" t="s">
        <v>774</v>
      </c>
      <c r="AS6" s="125"/>
    </row>
    <row r="7" spans="1:85" ht="16.5" thickBot="1" x14ac:dyDescent="0.25">
      <c r="A7" s="125"/>
      <c r="B7" s="125"/>
      <c r="C7" s="125"/>
      <c r="D7" s="145" t="s">
        <v>426</v>
      </c>
      <c r="E7" s="145" t="s">
        <v>427</v>
      </c>
      <c r="F7" s="125"/>
      <c r="G7" s="243" t="s">
        <v>774</v>
      </c>
      <c r="H7" s="125"/>
      <c r="I7" s="145" t="s">
        <v>426</v>
      </c>
      <c r="J7" s="145" t="s">
        <v>427</v>
      </c>
      <c r="K7" s="235"/>
      <c r="L7" s="243" t="s">
        <v>774</v>
      </c>
      <c r="M7" s="125"/>
      <c r="N7" s="125"/>
      <c r="O7" s="125"/>
      <c r="P7" s="403" t="s">
        <v>848</v>
      </c>
      <c r="Q7" s="404"/>
      <c r="R7" s="404"/>
      <c r="S7" s="404"/>
      <c r="T7" s="404"/>
      <c r="U7" s="404"/>
      <c r="V7" s="404"/>
      <c r="W7" s="125"/>
      <c r="X7" s="381" t="s">
        <v>847</v>
      </c>
      <c r="Y7" s="382"/>
      <c r="Z7" s="382"/>
      <c r="AA7" s="125"/>
      <c r="AB7" s="381" t="s">
        <v>843</v>
      </c>
      <c r="AC7" s="382"/>
      <c r="AD7" s="382"/>
      <c r="AE7" s="125"/>
      <c r="AF7" s="395" t="s">
        <v>841</v>
      </c>
      <c r="AG7" s="396"/>
      <c r="AH7" s="396"/>
      <c r="AI7" s="396"/>
      <c r="AJ7" s="396"/>
      <c r="AK7" s="125"/>
      <c r="AL7" s="381" t="s">
        <v>843</v>
      </c>
      <c r="AM7" s="382"/>
      <c r="AN7" s="382"/>
      <c r="AO7" s="395" t="s">
        <v>841</v>
      </c>
      <c r="AP7" s="396"/>
      <c r="AQ7" s="396"/>
      <c r="AR7" s="396"/>
      <c r="AS7" s="125"/>
    </row>
    <row r="8" spans="1:85" ht="16.5" thickBot="1" x14ac:dyDescent="0.25">
      <c r="A8" s="145" t="s">
        <v>645</v>
      </c>
      <c r="B8" s="125"/>
      <c r="C8" s="145" t="s">
        <v>636</v>
      </c>
      <c r="D8" s="181" t="s">
        <v>859</v>
      </c>
      <c r="E8" s="181" t="s">
        <v>859</v>
      </c>
      <c r="F8" s="153" t="s">
        <v>638</v>
      </c>
      <c r="G8" s="153" t="s">
        <v>637</v>
      </c>
      <c r="H8" s="125"/>
      <c r="I8" s="181" t="s">
        <v>859</v>
      </c>
      <c r="J8" s="181" t="s">
        <v>859</v>
      </c>
      <c r="K8" s="153" t="s">
        <v>638</v>
      </c>
      <c r="L8" s="153" t="s">
        <v>637</v>
      </c>
      <c r="M8" s="125"/>
      <c r="N8" s="177" t="s">
        <v>503</v>
      </c>
      <c r="O8" s="125"/>
      <c r="P8" s="157" t="s">
        <v>636</v>
      </c>
      <c r="Q8" s="145" t="s">
        <v>426</v>
      </c>
      <c r="R8" s="145" t="s">
        <v>427</v>
      </c>
      <c r="S8" s="145" t="s">
        <v>426</v>
      </c>
      <c r="T8" s="145" t="s">
        <v>427</v>
      </c>
      <c r="U8" s="125"/>
      <c r="V8" s="125"/>
      <c r="W8" s="125"/>
      <c r="X8" s="157" t="s">
        <v>636</v>
      </c>
      <c r="Y8" s="145" t="s">
        <v>426</v>
      </c>
      <c r="Z8" s="145" t="s">
        <v>427</v>
      </c>
      <c r="AA8" s="125"/>
      <c r="AB8" s="157" t="s">
        <v>636</v>
      </c>
      <c r="AC8" s="145" t="s">
        <v>426</v>
      </c>
      <c r="AD8" s="145" t="s">
        <v>427</v>
      </c>
      <c r="AE8" s="125"/>
      <c r="AF8" s="157" t="s">
        <v>636</v>
      </c>
      <c r="AG8" s="145" t="s">
        <v>426</v>
      </c>
      <c r="AH8" s="145" t="s">
        <v>427</v>
      </c>
      <c r="AI8" s="153" t="s">
        <v>638</v>
      </c>
      <c r="AJ8" s="153" t="s">
        <v>637</v>
      </c>
      <c r="AK8" s="125"/>
      <c r="AL8" s="157" t="s">
        <v>636</v>
      </c>
      <c r="AM8" s="145" t="s">
        <v>426</v>
      </c>
      <c r="AN8" s="145" t="s">
        <v>427</v>
      </c>
      <c r="AO8" s="145" t="s">
        <v>426</v>
      </c>
      <c r="AP8" s="145" t="s">
        <v>427</v>
      </c>
      <c r="AQ8" s="153" t="s">
        <v>638</v>
      </c>
      <c r="AR8" s="153" t="s">
        <v>637</v>
      </c>
      <c r="AS8" s="125"/>
    </row>
    <row r="9" spans="1:85" s="129" customFormat="1" ht="16.5" thickBot="1" x14ac:dyDescent="0.25">
      <c r="A9" s="214" t="s">
        <v>644</v>
      </c>
      <c r="B9" s="126"/>
      <c r="C9" s="126"/>
      <c r="D9" s="216">
        <v>0</v>
      </c>
      <c r="E9" s="216">
        <v>0</v>
      </c>
      <c r="F9" s="126"/>
      <c r="G9" s="216">
        <v>1</v>
      </c>
      <c r="H9" s="125"/>
      <c r="I9" s="216">
        <v>0</v>
      </c>
      <c r="J9" s="216">
        <v>0</v>
      </c>
      <c r="K9" s="235"/>
      <c r="L9" s="216">
        <v>1</v>
      </c>
      <c r="M9" s="126"/>
      <c r="N9" s="177" t="s">
        <v>440</v>
      </c>
      <c r="O9" s="126"/>
      <c r="P9" s="126"/>
      <c r="Q9" s="234">
        <v>1</v>
      </c>
      <c r="R9" s="234">
        <v>1</v>
      </c>
      <c r="S9" s="234">
        <v>1</v>
      </c>
      <c r="T9" s="234">
        <v>1</v>
      </c>
      <c r="U9" s="413" t="s">
        <v>865</v>
      </c>
      <c r="V9" s="414"/>
      <c r="W9" s="126"/>
      <c r="X9" s="126"/>
      <c r="Y9" s="234">
        <v>1</v>
      </c>
      <c r="Z9" s="234">
        <v>1</v>
      </c>
      <c r="AA9" s="126"/>
      <c r="AB9" s="126"/>
      <c r="AC9" s="234">
        <v>1</v>
      </c>
      <c r="AD9" s="234">
        <v>1</v>
      </c>
      <c r="AE9" s="126"/>
      <c r="AF9" s="126"/>
      <c r="AG9" s="234">
        <v>1</v>
      </c>
      <c r="AH9" s="234">
        <v>1</v>
      </c>
      <c r="AI9" s="235"/>
      <c r="AJ9" s="234">
        <v>1</v>
      </c>
      <c r="AK9" s="126"/>
      <c r="AL9" s="126"/>
      <c r="AM9" s="234">
        <v>1</v>
      </c>
      <c r="AN9" s="234">
        <v>1</v>
      </c>
      <c r="AO9" s="234">
        <v>1</v>
      </c>
      <c r="AP9" s="234">
        <v>1</v>
      </c>
      <c r="AQ9" s="235"/>
      <c r="AR9" s="234">
        <v>1</v>
      </c>
      <c r="AS9" s="126"/>
      <c r="AT9" s="159"/>
      <c r="AU9" s="159"/>
      <c r="AV9" s="159"/>
      <c r="AW9" s="159"/>
      <c r="AX9" s="159"/>
      <c r="AY9" s="159"/>
      <c r="AZ9" s="159"/>
      <c r="BA9" s="159"/>
      <c r="BB9" s="159"/>
      <c r="BC9" s="159"/>
      <c r="BD9" s="159"/>
      <c r="BW9" s="151"/>
      <c r="BX9" s="151"/>
      <c r="BY9" s="151"/>
      <c r="BZ9" s="151"/>
      <c r="CA9" s="151"/>
      <c r="CB9" s="151"/>
      <c r="CC9" s="151"/>
      <c r="CD9" s="151"/>
      <c r="CE9" s="151"/>
      <c r="CF9" s="151"/>
      <c r="CG9" s="151"/>
    </row>
    <row r="10" spans="1:85" s="226" customFormat="1" x14ac:dyDescent="0.2">
      <c r="A10" s="218" t="s">
        <v>642</v>
      </c>
      <c r="B10" s="219"/>
      <c r="C10" s="219"/>
      <c r="D10" s="220">
        <f>COUNT(D13:D37)</f>
        <v>2</v>
      </c>
      <c r="E10" s="220">
        <f>COUNT(E13:E37)</f>
        <v>2</v>
      </c>
      <c r="F10" s="219"/>
      <c r="G10" s="220">
        <f>COUNT(PINNAE_Prod!G13:G37)</f>
        <v>2</v>
      </c>
      <c r="H10" s="220"/>
      <c r="I10" s="220">
        <f>COUNT(I13:I37)</f>
        <v>2</v>
      </c>
      <c r="J10" s="220">
        <f>COUNT(J13:J37)</f>
        <v>2</v>
      </c>
      <c r="K10" s="220"/>
      <c r="L10" s="220">
        <f t="shared" ref="L10" si="0">COUNT(L13:L37)</f>
        <v>2</v>
      </c>
      <c r="M10" s="219"/>
      <c r="N10" s="219"/>
      <c r="O10" s="219"/>
      <c r="P10" s="219"/>
      <c r="Q10" s="220">
        <f>COUNT(Q13:Q37)</f>
        <v>1</v>
      </c>
      <c r="R10" s="220">
        <f>COUNT(R13:R37)</f>
        <v>1</v>
      </c>
      <c r="S10" s="220">
        <f>COUNT(S13:S37)</f>
        <v>1</v>
      </c>
      <c r="T10" s="220">
        <f>COUNT(T13:T37)</f>
        <v>1</v>
      </c>
      <c r="U10" s="219"/>
      <c r="V10" s="219"/>
      <c r="W10" s="219"/>
      <c r="X10" s="219"/>
      <c r="Y10" s="220">
        <f>COUNT(Y13:Y37)</f>
        <v>1</v>
      </c>
      <c r="Z10" s="220">
        <f>COUNT(Z13:Z37)</f>
        <v>1</v>
      </c>
      <c r="AA10" s="219"/>
      <c r="AB10" s="219"/>
      <c r="AC10" s="220">
        <f>COUNT(AC13:AC37)</f>
        <v>1</v>
      </c>
      <c r="AD10" s="220">
        <f>COUNT(AD13:AD37)</f>
        <v>1</v>
      </c>
      <c r="AE10" s="219"/>
      <c r="AF10" s="219"/>
      <c r="AG10" s="220">
        <f>COUNT(AG13:AG37)</f>
        <v>3</v>
      </c>
      <c r="AH10" s="220">
        <f>COUNT(AH13:AH37)</f>
        <v>3</v>
      </c>
      <c r="AI10" s="220"/>
      <c r="AJ10" s="220">
        <f>COUNT(AJ13:AJ37)</f>
        <v>2</v>
      </c>
      <c r="AK10" s="219"/>
      <c r="AL10" s="219"/>
      <c r="AM10" s="220">
        <f>COUNT(AM13:AM37)</f>
        <v>3</v>
      </c>
      <c r="AN10" s="220">
        <f>COUNT(AN13:AN37)</f>
        <v>3</v>
      </c>
      <c r="AO10" s="220">
        <f>COUNT(AO13:AO37)</f>
        <v>3</v>
      </c>
      <c r="AP10" s="220">
        <f>COUNT(AP13:AP37)</f>
        <v>3</v>
      </c>
      <c r="AQ10" s="220"/>
      <c r="AR10" s="220">
        <f>COUNT(AR13:AR37)</f>
        <v>2</v>
      </c>
      <c r="AS10" s="219"/>
      <c r="AT10" s="224"/>
      <c r="AU10" s="224"/>
      <c r="AV10" s="224"/>
      <c r="AW10" s="224"/>
      <c r="AX10" s="224"/>
      <c r="AY10" s="224"/>
      <c r="BC10" s="224"/>
      <c r="BD10" s="224"/>
      <c r="BW10" s="225"/>
      <c r="BX10" s="225"/>
      <c r="BY10" s="225"/>
      <c r="BZ10" s="225"/>
      <c r="CA10" s="225"/>
      <c r="CB10" s="225"/>
      <c r="CC10" s="225"/>
      <c r="CD10" s="225"/>
      <c r="CE10" s="225"/>
      <c r="CF10" s="225"/>
      <c r="CG10" s="225"/>
    </row>
    <row r="11" spans="1:85" s="232" customFormat="1" x14ac:dyDescent="0.2">
      <c r="A11" s="221" t="s">
        <v>643</v>
      </c>
      <c r="B11" s="233"/>
      <c r="C11" s="229"/>
      <c r="D11" s="385" t="s">
        <v>925</v>
      </c>
      <c r="E11" s="385"/>
      <c r="F11" s="385"/>
      <c r="G11" s="385"/>
      <c r="H11" s="229"/>
      <c r="I11" s="385" t="s">
        <v>926</v>
      </c>
      <c r="J11" s="385"/>
      <c r="K11" s="385"/>
      <c r="L11" s="385"/>
      <c r="M11" s="233"/>
      <c r="N11" s="233"/>
      <c r="O11" s="233"/>
      <c r="P11" s="385" t="s">
        <v>927</v>
      </c>
      <c r="Q11" s="385"/>
      <c r="R11" s="385"/>
      <c r="S11" s="385"/>
      <c r="T11" s="385"/>
      <c r="U11" s="229"/>
      <c r="V11" s="229"/>
      <c r="W11" s="233"/>
      <c r="X11" s="385" t="s">
        <v>928</v>
      </c>
      <c r="Y11" s="385"/>
      <c r="Z11" s="385"/>
      <c r="AA11" s="233"/>
      <c r="AB11" s="385" t="s">
        <v>929</v>
      </c>
      <c r="AC11" s="385"/>
      <c r="AD11" s="385"/>
      <c r="AE11" s="233"/>
      <c r="AF11" s="385" t="s">
        <v>641</v>
      </c>
      <c r="AG11" s="385"/>
      <c r="AH11" s="385"/>
      <c r="AI11" s="385"/>
      <c r="AJ11" s="385"/>
      <c r="AK11" s="385"/>
      <c r="AL11" s="385" t="s">
        <v>930</v>
      </c>
      <c r="AM11" s="385"/>
      <c r="AN11" s="385"/>
      <c r="AO11" s="385"/>
      <c r="AP11" s="385"/>
      <c r="AQ11" s="385" t="s">
        <v>684</v>
      </c>
      <c r="AR11" s="385"/>
      <c r="AS11" s="229"/>
      <c r="AT11" s="224"/>
      <c r="AU11" s="224"/>
      <c r="AV11" s="224"/>
      <c r="AW11" s="224"/>
      <c r="AX11" s="224"/>
      <c r="AY11" s="224"/>
      <c r="AZ11" s="224"/>
      <c r="BA11" s="224"/>
      <c r="BB11" s="224"/>
      <c r="BC11" s="224"/>
      <c r="BD11" s="224"/>
      <c r="BW11" s="231"/>
      <c r="BX11" s="231"/>
      <c r="BY11" s="231"/>
      <c r="BZ11" s="231"/>
      <c r="CA11" s="231"/>
      <c r="CB11" s="231"/>
      <c r="CC11" s="231"/>
      <c r="CD11" s="231"/>
      <c r="CE11" s="231"/>
      <c r="CF11" s="231"/>
      <c r="CG11" s="231"/>
    </row>
    <row r="12" spans="1:85" x14ac:dyDescent="0.2">
      <c r="A12" s="130" t="s">
        <v>317</v>
      </c>
      <c r="B12" s="125"/>
      <c r="C12" s="131" t="s">
        <v>438</v>
      </c>
      <c r="D12" s="131" t="s">
        <v>861</v>
      </c>
      <c r="E12" s="130" t="s">
        <v>4</v>
      </c>
      <c r="F12" s="130" t="s">
        <v>635</v>
      </c>
      <c r="G12" s="130" t="s">
        <v>713</v>
      </c>
      <c r="H12" s="130"/>
      <c r="I12" s="131" t="s">
        <v>861</v>
      </c>
      <c r="J12" s="130" t="s">
        <v>4</v>
      </c>
      <c r="K12" s="130" t="s">
        <v>635</v>
      </c>
      <c r="L12" s="130" t="s">
        <v>713</v>
      </c>
      <c r="M12" s="125"/>
      <c r="N12" s="125"/>
      <c r="O12" s="125"/>
      <c r="P12" s="131" t="s">
        <v>438</v>
      </c>
      <c r="Q12" s="130" t="s">
        <v>0</v>
      </c>
      <c r="R12" s="130" t="s">
        <v>0</v>
      </c>
      <c r="S12" s="130" t="s">
        <v>0</v>
      </c>
      <c r="T12" s="130" t="s">
        <v>0</v>
      </c>
      <c r="U12" s="125"/>
      <c r="V12" s="125"/>
      <c r="W12" s="125"/>
      <c r="X12" s="131" t="s">
        <v>438</v>
      </c>
      <c r="Y12" s="130" t="s">
        <v>265</v>
      </c>
      <c r="Z12" s="130" t="s">
        <v>265</v>
      </c>
      <c r="AA12" s="125"/>
      <c r="AB12" s="131" t="s">
        <v>438</v>
      </c>
      <c r="AC12" s="130" t="s">
        <v>3</v>
      </c>
      <c r="AD12" s="130" t="s">
        <v>3</v>
      </c>
      <c r="AE12" s="125"/>
      <c r="AF12" s="131" t="s">
        <v>438</v>
      </c>
      <c r="AG12" s="130" t="s">
        <v>3</v>
      </c>
      <c r="AH12" s="130" t="s">
        <v>3</v>
      </c>
      <c r="AI12" s="130" t="s">
        <v>635</v>
      </c>
      <c r="AJ12" s="130" t="s">
        <v>454</v>
      </c>
      <c r="AK12" s="125"/>
      <c r="AL12" s="131" t="s">
        <v>438</v>
      </c>
      <c r="AM12" s="130" t="s">
        <v>3</v>
      </c>
      <c r="AN12" s="130" t="s">
        <v>3</v>
      </c>
      <c r="AO12" s="130" t="s">
        <v>3</v>
      </c>
      <c r="AP12" s="130" t="s">
        <v>3</v>
      </c>
      <c r="AQ12" s="130" t="s">
        <v>635</v>
      </c>
      <c r="AR12" s="130" t="s">
        <v>454</v>
      </c>
      <c r="AS12" s="125"/>
    </row>
    <row r="13" spans="1:85" x14ac:dyDescent="0.25">
      <c r="A13" s="130">
        <v>1</v>
      </c>
      <c r="B13" s="125"/>
      <c r="C13" s="141">
        <v>1</v>
      </c>
      <c r="D13" s="133">
        <v>60</v>
      </c>
      <c r="E13" s="133">
        <v>0</v>
      </c>
      <c r="F13" s="210">
        <v>1</v>
      </c>
      <c r="G13" s="133">
        <v>0.8</v>
      </c>
      <c r="H13" s="125"/>
      <c r="I13" s="146">
        <v>40</v>
      </c>
      <c r="J13" s="133">
        <v>0</v>
      </c>
      <c r="K13" s="210">
        <v>1</v>
      </c>
      <c r="L13" s="133">
        <v>0.7</v>
      </c>
      <c r="M13" s="125"/>
      <c r="N13" s="273">
        <f>D13+I13</f>
        <v>100</v>
      </c>
      <c r="O13" s="125"/>
      <c r="P13" s="160">
        <v>0</v>
      </c>
      <c r="Q13" s="133">
        <v>1</v>
      </c>
      <c r="R13" s="133">
        <v>0</v>
      </c>
      <c r="S13" s="133">
        <v>0.2</v>
      </c>
      <c r="T13" s="133">
        <v>0</v>
      </c>
      <c r="U13" s="125"/>
      <c r="V13" s="125"/>
      <c r="W13" s="125"/>
      <c r="X13" s="160">
        <v>0</v>
      </c>
      <c r="Y13" s="133">
        <v>3</v>
      </c>
      <c r="Z13" s="133">
        <v>0</v>
      </c>
      <c r="AA13" s="125"/>
      <c r="AB13" s="160">
        <v>0</v>
      </c>
      <c r="AC13" s="133">
        <v>136.80000000000001</v>
      </c>
      <c r="AD13" s="133">
        <v>0</v>
      </c>
      <c r="AE13" s="125"/>
      <c r="AF13" s="106">
        <v>0</v>
      </c>
      <c r="AG13" s="105">
        <v>100</v>
      </c>
      <c r="AH13" s="105">
        <v>0</v>
      </c>
      <c r="AI13" s="210">
        <v>1</v>
      </c>
      <c r="AJ13" s="133">
        <v>0.5</v>
      </c>
      <c r="AK13" s="125"/>
      <c r="AL13" s="106">
        <v>0</v>
      </c>
      <c r="AM13" s="105">
        <v>10</v>
      </c>
      <c r="AN13" s="105">
        <v>0</v>
      </c>
      <c r="AO13" s="105">
        <v>20</v>
      </c>
      <c r="AP13" s="105">
        <v>0</v>
      </c>
      <c r="AQ13" s="210">
        <v>1</v>
      </c>
      <c r="AR13" s="133">
        <v>0.1</v>
      </c>
      <c r="AS13" s="125"/>
    </row>
    <row r="14" spans="1:85" x14ac:dyDescent="0.25">
      <c r="A14" s="130">
        <v>2</v>
      </c>
      <c r="B14" s="125"/>
      <c r="C14" s="141">
        <v>30</v>
      </c>
      <c r="D14" s="162">
        <v>70</v>
      </c>
      <c r="E14" s="162">
        <v>0</v>
      </c>
      <c r="F14" s="210">
        <v>5</v>
      </c>
      <c r="G14" s="143">
        <v>1</v>
      </c>
      <c r="H14" s="125"/>
      <c r="I14" s="161">
        <v>30</v>
      </c>
      <c r="J14" s="162">
        <v>0</v>
      </c>
      <c r="K14" s="210">
        <v>10</v>
      </c>
      <c r="L14" s="143">
        <v>1</v>
      </c>
      <c r="M14" s="125"/>
      <c r="N14" s="273">
        <f t="shared" ref="N14:N37" si="1">D14+I14</f>
        <v>100</v>
      </c>
      <c r="O14" s="125"/>
      <c r="P14" s="160"/>
      <c r="Q14" s="162"/>
      <c r="R14" s="162"/>
      <c r="S14" s="162"/>
      <c r="T14" s="162"/>
      <c r="U14" s="125"/>
      <c r="V14" s="125"/>
      <c r="W14" s="125"/>
      <c r="X14" s="160"/>
      <c r="Y14" s="162"/>
      <c r="Z14" s="162"/>
      <c r="AA14" s="125"/>
      <c r="AB14" s="160"/>
      <c r="AC14" s="162"/>
      <c r="AD14" s="162"/>
      <c r="AE14" s="125"/>
      <c r="AF14" s="106">
        <v>30</v>
      </c>
      <c r="AG14" s="107">
        <v>100</v>
      </c>
      <c r="AH14" s="107">
        <v>0</v>
      </c>
      <c r="AI14" s="210">
        <v>50</v>
      </c>
      <c r="AJ14" s="143">
        <v>1</v>
      </c>
      <c r="AK14" s="125"/>
      <c r="AL14" s="106">
        <v>30</v>
      </c>
      <c r="AM14" s="107">
        <v>10</v>
      </c>
      <c r="AN14" s="107">
        <v>0</v>
      </c>
      <c r="AO14" s="107">
        <v>20</v>
      </c>
      <c r="AP14" s="107">
        <v>0</v>
      </c>
      <c r="AQ14" s="210">
        <v>10</v>
      </c>
      <c r="AR14" s="143">
        <v>1</v>
      </c>
      <c r="AS14" s="125"/>
    </row>
    <row r="15" spans="1:85" x14ac:dyDescent="0.25">
      <c r="A15" s="130">
        <v>3</v>
      </c>
      <c r="B15" s="125"/>
      <c r="C15" s="141"/>
      <c r="D15" s="133"/>
      <c r="E15" s="133"/>
      <c r="F15" s="210"/>
      <c r="G15" s="133"/>
      <c r="H15" s="125"/>
      <c r="I15" s="146"/>
      <c r="J15" s="133"/>
      <c r="K15" s="210"/>
      <c r="L15" s="133"/>
      <c r="M15" s="125"/>
      <c r="N15" s="273">
        <f t="shared" si="1"/>
        <v>0</v>
      </c>
      <c r="O15" s="125"/>
      <c r="P15" s="160"/>
      <c r="Q15" s="133"/>
      <c r="R15" s="133"/>
      <c r="S15" s="133"/>
      <c r="T15" s="133"/>
      <c r="U15" s="125"/>
      <c r="V15" s="125"/>
      <c r="W15" s="125"/>
      <c r="X15" s="160"/>
      <c r="Y15" s="133"/>
      <c r="Z15" s="133"/>
      <c r="AA15" s="125"/>
      <c r="AB15" s="160"/>
      <c r="AC15" s="133"/>
      <c r="AD15" s="133"/>
      <c r="AE15" s="125"/>
      <c r="AF15" s="106">
        <v>100</v>
      </c>
      <c r="AG15" s="105">
        <v>20</v>
      </c>
      <c r="AH15" s="105">
        <v>0</v>
      </c>
      <c r="AI15" s="210"/>
      <c r="AJ15" s="133"/>
      <c r="AK15" s="125"/>
      <c r="AL15" s="106">
        <v>100</v>
      </c>
      <c r="AM15" s="105">
        <v>10</v>
      </c>
      <c r="AN15" s="105">
        <v>0</v>
      </c>
      <c r="AO15" s="105">
        <v>20</v>
      </c>
      <c r="AP15" s="105">
        <v>0</v>
      </c>
      <c r="AQ15" s="210"/>
      <c r="AR15" s="133"/>
      <c r="AS15" s="125"/>
    </row>
    <row r="16" spans="1:85" x14ac:dyDescent="0.25">
      <c r="A16" s="130">
        <v>4</v>
      </c>
      <c r="B16" s="125"/>
      <c r="C16" s="141"/>
      <c r="D16" s="162"/>
      <c r="E16" s="162"/>
      <c r="F16" s="210"/>
      <c r="G16" s="143"/>
      <c r="H16" s="125"/>
      <c r="I16" s="161"/>
      <c r="J16" s="162"/>
      <c r="K16" s="210"/>
      <c r="L16" s="143"/>
      <c r="M16" s="125"/>
      <c r="N16" s="273">
        <f t="shared" si="1"/>
        <v>0</v>
      </c>
      <c r="O16" s="125"/>
      <c r="P16" s="160"/>
      <c r="Q16" s="162"/>
      <c r="R16" s="162"/>
      <c r="S16" s="162"/>
      <c r="T16" s="162"/>
      <c r="U16" s="125"/>
      <c r="V16" s="125"/>
      <c r="W16" s="125"/>
      <c r="X16" s="160"/>
      <c r="Y16" s="162"/>
      <c r="Z16" s="162"/>
      <c r="AA16" s="125"/>
      <c r="AB16" s="160"/>
      <c r="AC16" s="162"/>
      <c r="AD16" s="162"/>
      <c r="AE16" s="125"/>
      <c r="AF16" s="203"/>
      <c r="AG16" s="200"/>
      <c r="AH16" s="200"/>
      <c r="AI16" s="124"/>
      <c r="AJ16" s="143"/>
      <c r="AK16" s="125"/>
      <c r="AL16" s="160"/>
      <c r="AM16" s="162"/>
      <c r="AN16" s="162"/>
      <c r="AO16" s="162"/>
      <c r="AP16" s="162"/>
      <c r="AQ16" s="124"/>
      <c r="AR16" s="143"/>
      <c r="AS16" s="125"/>
    </row>
    <row r="17" spans="1:45" x14ac:dyDescent="0.25">
      <c r="A17" s="130">
        <v>5</v>
      </c>
      <c r="B17" s="125"/>
      <c r="C17" s="141"/>
      <c r="D17" s="133"/>
      <c r="E17" s="133"/>
      <c r="F17" s="210"/>
      <c r="G17" s="133"/>
      <c r="H17" s="125"/>
      <c r="I17" s="146"/>
      <c r="J17" s="133"/>
      <c r="K17" s="210"/>
      <c r="L17" s="133"/>
      <c r="M17" s="125"/>
      <c r="N17" s="273">
        <f t="shared" si="1"/>
        <v>0</v>
      </c>
      <c r="O17" s="125"/>
      <c r="P17" s="160"/>
      <c r="Q17" s="133"/>
      <c r="R17" s="133"/>
      <c r="S17" s="133"/>
      <c r="T17" s="133"/>
      <c r="U17" s="125"/>
      <c r="V17" s="125"/>
      <c r="W17" s="125"/>
      <c r="X17" s="160"/>
      <c r="Y17" s="133"/>
      <c r="Z17" s="133"/>
      <c r="AA17" s="125"/>
      <c r="AB17" s="160"/>
      <c r="AC17" s="133"/>
      <c r="AD17" s="133"/>
      <c r="AE17" s="125"/>
      <c r="AF17" s="203"/>
      <c r="AG17" s="199"/>
      <c r="AH17" s="199"/>
      <c r="AI17" s="124"/>
      <c r="AJ17" s="133"/>
      <c r="AK17" s="125"/>
      <c r="AL17" s="160"/>
      <c r="AM17" s="133"/>
      <c r="AN17" s="133"/>
      <c r="AO17" s="133"/>
      <c r="AP17" s="133"/>
      <c r="AQ17" s="124"/>
      <c r="AR17" s="133"/>
      <c r="AS17" s="125"/>
    </row>
    <row r="18" spans="1:45" x14ac:dyDescent="0.25">
      <c r="A18" s="130">
        <v>6</v>
      </c>
      <c r="B18" s="125"/>
      <c r="C18" s="141"/>
      <c r="D18" s="162"/>
      <c r="E18" s="162"/>
      <c r="F18" s="210"/>
      <c r="G18" s="143"/>
      <c r="H18" s="125"/>
      <c r="I18" s="161"/>
      <c r="J18" s="162"/>
      <c r="K18" s="210"/>
      <c r="L18" s="143"/>
      <c r="M18" s="125"/>
      <c r="N18" s="273">
        <f t="shared" si="1"/>
        <v>0</v>
      </c>
      <c r="O18" s="125"/>
      <c r="P18" s="160"/>
      <c r="Q18" s="162"/>
      <c r="R18" s="162"/>
      <c r="S18" s="162"/>
      <c r="T18" s="162"/>
      <c r="U18" s="125"/>
      <c r="V18" s="125"/>
      <c r="W18" s="125"/>
      <c r="X18" s="160"/>
      <c r="Y18" s="162"/>
      <c r="Z18" s="162"/>
      <c r="AA18" s="125"/>
      <c r="AB18" s="160"/>
      <c r="AC18" s="162"/>
      <c r="AD18" s="162"/>
      <c r="AE18" s="125"/>
      <c r="AF18" s="203"/>
      <c r="AG18" s="200"/>
      <c r="AH18" s="200"/>
      <c r="AI18" s="124"/>
      <c r="AJ18" s="143"/>
      <c r="AK18" s="125"/>
      <c r="AL18" s="160"/>
      <c r="AM18" s="162"/>
      <c r="AN18" s="162"/>
      <c r="AO18" s="162"/>
      <c r="AP18" s="162"/>
      <c r="AQ18" s="124"/>
      <c r="AR18" s="143"/>
      <c r="AS18" s="125"/>
    </row>
    <row r="19" spans="1:45" x14ac:dyDescent="0.25">
      <c r="A19" s="130">
        <v>7</v>
      </c>
      <c r="B19" s="125"/>
      <c r="C19" s="141"/>
      <c r="D19" s="133"/>
      <c r="E19" s="133"/>
      <c r="F19" s="210"/>
      <c r="G19" s="133"/>
      <c r="H19" s="125"/>
      <c r="I19" s="146"/>
      <c r="J19" s="133"/>
      <c r="K19" s="210"/>
      <c r="L19" s="133"/>
      <c r="M19" s="125"/>
      <c r="N19" s="273">
        <f t="shared" si="1"/>
        <v>0</v>
      </c>
      <c r="O19" s="125"/>
      <c r="P19" s="160"/>
      <c r="Q19" s="133"/>
      <c r="R19" s="133"/>
      <c r="S19" s="133"/>
      <c r="T19" s="133"/>
      <c r="U19" s="125"/>
      <c r="V19" s="125"/>
      <c r="W19" s="125"/>
      <c r="X19" s="160"/>
      <c r="Y19" s="133"/>
      <c r="Z19" s="133"/>
      <c r="AA19" s="125"/>
      <c r="AB19" s="160"/>
      <c r="AC19" s="133"/>
      <c r="AD19" s="133"/>
      <c r="AE19" s="125"/>
      <c r="AF19" s="203"/>
      <c r="AG19" s="199"/>
      <c r="AH19" s="199"/>
      <c r="AI19" s="124"/>
      <c r="AJ19" s="133"/>
      <c r="AK19" s="125"/>
      <c r="AL19" s="160"/>
      <c r="AM19" s="133"/>
      <c r="AN19" s="133"/>
      <c r="AO19" s="133"/>
      <c r="AP19" s="133"/>
      <c r="AQ19" s="124"/>
      <c r="AR19" s="133"/>
      <c r="AS19" s="125"/>
    </row>
    <row r="20" spans="1:45" x14ac:dyDescent="0.25">
      <c r="A20" s="130">
        <v>8</v>
      </c>
      <c r="B20" s="125"/>
      <c r="C20" s="141"/>
      <c r="D20" s="162"/>
      <c r="E20" s="162"/>
      <c r="F20" s="210"/>
      <c r="G20" s="143"/>
      <c r="H20" s="125"/>
      <c r="I20" s="161"/>
      <c r="J20" s="162"/>
      <c r="K20" s="210"/>
      <c r="L20" s="143"/>
      <c r="M20" s="125"/>
      <c r="N20" s="273">
        <f t="shared" si="1"/>
        <v>0</v>
      </c>
      <c r="O20" s="125"/>
      <c r="P20" s="160"/>
      <c r="Q20" s="162"/>
      <c r="R20" s="162"/>
      <c r="S20" s="162"/>
      <c r="T20" s="162"/>
      <c r="U20" s="125"/>
      <c r="V20" s="125"/>
      <c r="W20" s="125"/>
      <c r="X20" s="160"/>
      <c r="Y20" s="162"/>
      <c r="Z20" s="162"/>
      <c r="AA20" s="125"/>
      <c r="AB20" s="160"/>
      <c r="AC20" s="162"/>
      <c r="AD20" s="162"/>
      <c r="AE20" s="125"/>
      <c r="AF20" s="203"/>
      <c r="AG20" s="200"/>
      <c r="AH20" s="200"/>
      <c r="AI20" s="124"/>
      <c r="AJ20" s="143"/>
      <c r="AK20" s="125"/>
      <c r="AL20" s="160"/>
      <c r="AM20" s="162"/>
      <c r="AN20" s="162"/>
      <c r="AO20" s="162"/>
      <c r="AP20" s="162"/>
      <c r="AQ20" s="124"/>
      <c r="AR20" s="143"/>
      <c r="AS20" s="125"/>
    </row>
    <row r="21" spans="1:45" x14ac:dyDescent="0.25">
      <c r="A21" s="130">
        <v>9</v>
      </c>
      <c r="B21" s="125"/>
      <c r="C21" s="141"/>
      <c r="D21" s="133"/>
      <c r="E21" s="133"/>
      <c r="F21" s="210"/>
      <c r="G21" s="133"/>
      <c r="H21" s="125"/>
      <c r="I21" s="146"/>
      <c r="J21" s="133"/>
      <c r="K21" s="210"/>
      <c r="L21" s="133"/>
      <c r="M21" s="125"/>
      <c r="N21" s="273">
        <f t="shared" si="1"/>
        <v>0</v>
      </c>
      <c r="O21" s="125"/>
      <c r="P21" s="160"/>
      <c r="Q21" s="133"/>
      <c r="R21" s="133"/>
      <c r="S21" s="133"/>
      <c r="T21" s="133"/>
      <c r="U21" s="125"/>
      <c r="V21" s="125"/>
      <c r="W21" s="125"/>
      <c r="X21" s="160"/>
      <c r="Y21" s="133"/>
      <c r="Z21" s="133"/>
      <c r="AA21" s="125"/>
      <c r="AB21" s="160"/>
      <c r="AC21" s="133"/>
      <c r="AD21" s="133"/>
      <c r="AE21" s="125"/>
      <c r="AF21" s="203"/>
      <c r="AG21" s="199"/>
      <c r="AH21" s="199"/>
      <c r="AI21" s="124"/>
      <c r="AJ21" s="133"/>
      <c r="AK21" s="125"/>
      <c r="AL21" s="160"/>
      <c r="AM21" s="133"/>
      <c r="AN21" s="133"/>
      <c r="AO21" s="133"/>
      <c r="AP21" s="133"/>
      <c r="AQ21" s="124"/>
      <c r="AR21" s="133"/>
      <c r="AS21" s="125"/>
    </row>
    <row r="22" spans="1:45" x14ac:dyDescent="0.25">
      <c r="A22" s="130">
        <v>10</v>
      </c>
      <c r="B22" s="125"/>
      <c r="C22" s="141"/>
      <c r="D22" s="162"/>
      <c r="E22" s="162"/>
      <c r="F22" s="210"/>
      <c r="G22" s="143"/>
      <c r="H22" s="125"/>
      <c r="I22" s="161"/>
      <c r="J22" s="162"/>
      <c r="K22" s="210"/>
      <c r="L22" s="143"/>
      <c r="M22" s="125"/>
      <c r="N22" s="273">
        <f t="shared" si="1"/>
        <v>0</v>
      </c>
      <c r="O22" s="125"/>
      <c r="P22" s="160"/>
      <c r="Q22" s="162"/>
      <c r="R22" s="162"/>
      <c r="S22" s="162"/>
      <c r="T22" s="162"/>
      <c r="U22" s="125"/>
      <c r="V22" s="125"/>
      <c r="W22" s="125"/>
      <c r="X22" s="160"/>
      <c r="Y22" s="162"/>
      <c r="Z22" s="162"/>
      <c r="AA22" s="125"/>
      <c r="AB22" s="160"/>
      <c r="AC22" s="162"/>
      <c r="AD22" s="162"/>
      <c r="AE22" s="125"/>
      <c r="AF22" s="203"/>
      <c r="AG22" s="200"/>
      <c r="AH22" s="200"/>
      <c r="AI22" s="124"/>
      <c r="AJ22" s="143"/>
      <c r="AK22" s="125"/>
      <c r="AL22" s="160"/>
      <c r="AM22" s="162"/>
      <c r="AN22" s="162"/>
      <c r="AO22" s="162"/>
      <c r="AP22" s="162"/>
      <c r="AQ22" s="124"/>
      <c r="AR22" s="143"/>
      <c r="AS22" s="125"/>
    </row>
    <row r="23" spans="1:45" x14ac:dyDescent="0.25">
      <c r="A23" s="130">
        <v>11</v>
      </c>
      <c r="B23" s="125"/>
      <c r="C23" s="141"/>
      <c r="D23" s="133"/>
      <c r="E23" s="133"/>
      <c r="F23" s="210"/>
      <c r="G23" s="133"/>
      <c r="H23" s="125"/>
      <c r="I23" s="146"/>
      <c r="J23" s="133"/>
      <c r="K23" s="210"/>
      <c r="L23" s="133"/>
      <c r="M23" s="125"/>
      <c r="N23" s="273">
        <f t="shared" si="1"/>
        <v>0</v>
      </c>
      <c r="O23" s="125"/>
      <c r="P23" s="160"/>
      <c r="Q23" s="133"/>
      <c r="R23" s="133"/>
      <c r="S23" s="133"/>
      <c r="T23" s="133"/>
      <c r="U23" s="125"/>
      <c r="V23" s="125"/>
      <c r="W23" s="125"/>
      <c r="X23" s="160"/>
      <c r="Y23" s="133"/>
      <c r="Z23" s="133"/>
      <c r="AA23" s="125"/>
      <c r="AB23" s="160"/>
      <c r="AC23" s="133"/>
      <c r="AD23" s="133"/>
      <c r="AE23" s="125"/>
      <c r="AF23" s="203"/>
      <c r="AG23" s="199"/>
      <c r="AH23" s="199"/>
      <c r="AI23" s="124"/>
      <c r="AJ23" s="133"/>
      <c r="AK23" s="125"/>
      <c r="AL23" s="160"/>
      <c r="AM23" s="133"/>
      <c r="AN23" s="133"/>
      <c r="AO23" s="133"/>
      <c r="AP23" s="133"/>
      <c r="AQ23" s="124"/>
      <c r="AR23" s="133"/>
      <c r="AS23" s="125"/>
    </row>
    <row r="24" spans="1:45" x14ac:dyDescent="0.2">
      <c r="A24" s="130">
        <v>12</v>
      </c>
      <c r="B24" s="125"/>
      <c r="C24" s="141"/>
      <c r="D24" s="162"/>
      <c r="E24" s="162"/>
      <c r="F24" s="210"/>
      <c r="G24" s="143"/>
      <c r="H24" s="125"/>
      <c r="I24" s="161"/>
      <c r="J24" s="162"/>
      <c r="K24" s="210"/>
      <c r="L24" s="143"/>
      <c r="M24" s="125"/>
      <c r="N24" s="273">
        <f t="shared" si="1"/>
        <v>0</v>
      </c>
      <c r="O24" s="125"/>
      <c r="P24" s="160"/>
      <c r="Q24" s="162"/>
      <c r="R24" s="162"/>
      <c r="S24" s="162"/>
      <c r="T24" s="162"/>
      <c r="U24" s="125"/>
      <c r="V24" s="125"/>
      <c r="W24" s="125"/>
      <c r="X24" s="160"/>
      <c r="Y24" s="162"/>
      <c r="Z24" s="162"/>
      <c r="AA24" s="125"/>
      <c r="AB24" s="160"/>
      <c r="AC24" s="162"/>
      <c r="AD24" s="162"/>
      <c r="AE24" s="125"/>
      <c r="AF24" s="160"/>
      <c r="AG24" s="162"/>
      <c r="AH24" s="162"/>
      <c r="AI24" s="124"/>
      <c r="AJ24" s="143"/>
      <c r="AK24" s="125"/>
      <c r="AL24" s="160"/>
      <c r="AM24" s="162"/>
      <c r="AN24" s="162"/>
      <c r="AO24" s="162"/>
      <c r="AP24" s="162"/>
      <c r="AQ24" s="124"/>
      <c r="AR24" s="143"/>
      <c r="AS24" s="125"/>
    </row>
    <row r="25" spans="1:45" x14ac:dyDescent="0.2">
      <c r="A25" s="130">
        <v>13</v>
      </c>
      <c r="B25" s="125"/>
      <c r="C25" s="141"/>
      <c r="D25" s="133"/>
      <c r="E25" s="133"/>
      <c r="F25" s="210"/>
      <c r="G25" s="133"/>
      <c r="H25" s="125"/>
      <c r="I25" s="146"/>
      <c r="J25" s="133"/>
      <c r="K25" s="210"/>
      <c r="L25" s="133"/>
      <c r="M25" s="125"/>
      <c r="N25" s="273">
        <f t="shared" si="1"/>
        <v>0</v>
      </c>
      <c r="O25" s="125"/>
      <c r="P25" s="160"/>
      <c r="Q25" s="133"/>
      <c r="R25" s="133"/>
      <c r="S25" s="133"/>
      <c r="T25" s="133"/>
      <c r="U25" s="125"/>
      <c r="V25" s="125"/>
      <c r="W25" s="125"/>
      <c r="X25" s="160"/>
      <c r="Y25" s="133"/>
      <c r="Z25" s="133"/>
      <c r="AA25" s="125"/>
      <c r="AB25" s="160"/>
      <c r="AC25" s="133"/>
      <c r="AD25" s="133"/>
      <c r="AE25" s="125"/>
      <c r="AF25" s="160"/>
      <c r="AG25" s="133"/>
      <c r="AH25" s="133"/>
      <c r="AI25" s="124"/>
      <c r="AJ25" s="133"/>
      <c r="AK25" s="125"/>
      <c r="AL25" s="160"/>
      <c r="AM25" s="133"/>
      <c r="AN25" s="133"/>
      <c r="AO25" s="133"/>
      <c r="AP25" s="133"/>
      <c r="AQ25" s="124"/>
      <c r="AR25" s="133"/>
      <c r="AS25" s="125"/>
    </row>
    <row r="26" spans="1:45" x14ac:dyDescent="0.2">
      <c r="A26" s="130">
        <v>14</v>
      </c>
      <c r="B26" s="125"/>
      <c r="C26" s="141"/>
      <c r="D26" s="162"/>
      <c r="E26" s="162"/>
      <c r="F26" s="210"/>
      <c r="G26" s="143"/>
      <c r="H26" s="125"/>
      <c r="I26" s="161"/>
      <c r="J26" s="162"/>
      <c r="K26" s="210"/>
      <c r="L26" s="143"/>
      <c r="M26" s="125"/>
      <c r="N26" s="273">
        <f t="shared" si="1"/>
        <v>0</v>
      </c>
      <c r="O26" s="125"/>
      <c r="P26" s="160"/>
      <c r="Q26" s="162"/>
      <c r="R26" s="162"/>
      <c r="S26" s="162"/>
      <c r="T26" s="162"/>
      <c r="U26" s="125"/>
      <c r="V26" s="125"/>
      <c r="W26" s="125"/>
      <c r="X26" s="160"/>
      <c r="Y26" s="162"/>
      <c r="Z26" s="162"/>
      <c r="AA26" s="125"/>
      <c r="AB26" s="160"/>
      <c r="AC26" s="162"/>
      <c r="AD26" s="162"/>
      <c r="AE26" s="125"/>
      <c r="AF26" s="160"/>
      <c r="AG26" s="162"/>
      <c r="AH26" s="162"/>
      <c r="AI26" s="124"/>
      <c r="AJ26" s="143"/>
      <c r="AK26" s="125"/>
      <c r="AL26" s="160"/>
      <c r="AM26" s="162"/>
      <c r="AN26" s="162"/>
      <c r="AO26" s="162"/>
      <c r="AP26" s="162"/>
      <c r="AQ26" s="124"/>
      <c r="AR26" s="143"/>
      <c r="AS26" s="125"/>
    </row>
    <row r="27" spans="1:45" x14ac:dyDescent="0.2">
      <c r="A27" s="130">
        <v>15</v>
      </c>
      <c r="B27" s="125"/>
      <c r="C27" s="141"/>
      <c r="D27" s="133"/>
      <c r="E27" s="133"/>
      <c r="F27" s="210"/>
      <c r="G27" s="133"/>
      <c r="H27" s="125"/>
      <c r="I27" s="146"/>
      <c r="J27" s="133"/>
      <c r="K27" s="210"/>
      <c r="L27" s="133"/>
      <c r="M27" s="125"/>
      <c r="N27" s="273">
        <f t="shared" si="1"/>
        <v>0</v>
      </c>
      <c r="O27" s="125"/>
      <c r="P27" s="160"/>
      <c r="Q27" s="133"/>
      <c r="R27" s="133"/>
      <c r="S27" s="133"/>
      <c r="T27" s="133"/>
      <c r="U27" s="125"/>
      <c r="V27" s="125"/>
      <c r="W27" s="125"/>
      <c r="X27" s="160"/>
      <c r="Y27" s="133"/>
      <c r="Z27" s="133"/>
      <c r="AA27" s="125"/>
      <c r="AB27" s="160"/>
      <c r="AC27" s="133"/>
      <c r="AD27" s="133"/>
      <c r="AE27" s="125"/>
      <c r="AF27" s="160"/>
      <c r="AG27" s="133"/>
      <c r="AH27" s="133"/>
      <c r="AI27" s="124"/>
      <c r="AJ27" s="133"/>
      <c r="AK27" s="125"/>
      <c r="AL27" s="160"/>
      <c r="AM27" s="133"/>
      <c r="AN27" s="133"/>
      <c r="AO27" s="133"/>
      <c r="AP27" s="133"/>
      <c r="AQ27" s="124"/>
      <c r="AR27" s="133"/>
      <c r="AS27" s="125"/>
    </row>
    <row r="28" spans="1:45" x14ac:dyDescent="0.2">
      <c r="A28" s="130">
        <v>16</v>
      </c>
      <c r="B28" s="125"/>
      <c r="C28" s="141"/>
      <c r="D28" s="162"/>
      <c r="E28" s="162"/>
      <c r="F28" s="210"/>
      <c r="G28" s="143"/>
      <c r="H28" s="125"/>
      <c r="I28" s="161"/>
      <c r="J28" s="162"/>
      <c r="K28" s="210"/>
      <c r="L28" s="143"/>
      <c r="M28" s="125"/>
      <c r="N28" s="273">
        <f t="shared" si="1"/>
        <v>0</v>
      </c>
      <c r="O28" s="125"/>
      <c r="P28" s="160"/>
      <c r="Q28" s="162"/>
      <c r="R28" s="162"/>
      <c r="S28" s="162"/>
      <c r="T28" s="162"/>
      <c r="U28" s="125"/>
      <c r="V28" s="125"/>
      <c r="W28" s="125"/>
      <c r="X28" s="160"/>
      <c r="Y28" s="162"/>
      <c r="Z28" s="162"/>
      <c r="AA28" s="125"/>
      <c r="AB28" s="160"/>
      <c r="AC28" s="162"/>
      <c r="AD28" s="162"/>
      <c r="AE28" s="125"/>
      <c r="AF28" s="160"/>
      <c r="AG28" s="162"/>
      <c r="AH28" s="162"/>
      <c r="AI28" s="124"/>
      <c r="AJ28" s="143"/>
      <c r="AK28" s="125"/>
      <c r="AL28" s="160"/>
      <c r="AM28" s="162"/>
      <c r="AN28" s="162"/>
      <c r="AO28" s="162"/>
      <c r="AP28" s="162"/>
      <c r="AQ28" s="124"/>
      <c r="AR28" s="143"/>
      <c r="AS28" s="125"/>
    </row>
    <row r="29" spans="1:45" x14ac:dyDescent="0.2">
      <c r="A29" s="130">
        <v>17</v>
      </c>
      <c r="B29" s="125"/>
      <c r="C29" s="141"/>
      <c r="D29" s="133"/>
      <c r="E29" s="133"/>
      <c r="F29" s="210"/>
      <c r="G29" s="133"/>
      <c r="H29" s="125"/>
      <c r="I29" s="146"/>
      <c r="J29" s="133"/>
      <c r="K29" s="210"/>
      <c r="L29" s="133"/>
      <c r="M29" s="125"/>
      <c r="N29" s="273">
        <f t="shared" si="1"/>
        <v>0</v>
      </c>
      <c r="O29" s="125"/>
      <c r="P29" s="160"/>
      <c r="Q29" s="133"/>
      <c r="R29" s="133"/>
      <c r="S29" s="133"/>
      <c r="T29" s="133"/>
      <c r="U29" s="125"/>
      <c r="V29" s="125"/>
      <c r="W29" s="125"/>
      <c r="X29" s="160"/>
      <c r="Y29" s="133"/>
      <c r="Z29" s="133"/>
      <c r="AA29" s="125"/>
      <c r="AB29" s="160"/>
      <c r="AC29" s="133"/>
      <c r="AD29" s="133"/>
      <c r="AE29" s="125"/>
      <c r="AF29" s="160"/>
      <c r="AG29" s="133"/>
      <c r="AH29" s="133"/>
      <c r="AI29" s="124"/>
      <c r="AJ29" s="133"/>
      <c r="AK29" s="125"/>
      <c r="AL29" s="160"/>
      <c r="AM29" s="133"/>
      <c r="AN29" s="133"/>
      <c r="AO29" s="133"/>
      <c r="AP29" s="133"/>
      <c r="AQ29" s="124"/>
      <c r="AR29" s="133"/>
      <c r="AS29" s="125"/>
    </row>
    <row r="30" spans="1:45" x14ac:dyDescent="0.2">
      <c r="A30" s="130">
        <v>18</v>
      </c>
      <c r="B30" s="125"/>
      <c r="C30" s="141"/>
      <c r="D30" s="162"/>
      <c r="E30" s="162"/>
      <c r="F30" s="210"/>
      <c r="G30" s="143"/>
      <c r="H30" s="125"/>
      <c r="I30" s="161"/>
      <c r="J30" s="162"/>
      <c r="K30" s="210"/>
      <c r="L30" s="143"/>
      <c r="M30" s="125"/>
      <c r="N30" s="273">
        <f t="shared" si="1"/>
        <v>0</v>
      </c>
      <c r="O30" s="125"/>
      <c r="P30" s="160"/>
      <c r="Q30" s="162"/>
      <c r="R30" s="162"/>
      <c r="S30" s="162"/>
      <c r="T30" s="162"/>
      <c r="U30" s="125"/>
      <c r="V30" s="125"/>
      <c r="W30" s="125"/>
      <c r="X30" s="160"/>
      <c r="Y30" s="162"/>
      <c r="Z30" s="162"/>
      <c r="AA30" s="125"/>
      <c r="AB30" s="160"/>
      <c r="AC30" s="162"/>
      <c r="AD30" s="162"/>
      <c r="AE30" s="125"/>
      <c r="AF30" s="160"/>
      <c r="AG30" s="162"/>
      <c r="AH30" s="162"/>
      <c r="AI30" s="124"/>
      <c r="AJ30" s="143"/>
      <c r="AK30" s="125"/>
      <c r="AL30" s="160"/>
      <c r="AM30" s="162"/>
      <c r="AN30" s="162"/>
      <c r="AO30" s="162"/>
      <c r="AP30" s="162"/>
      <c r="AQ30" s="124"/>
      <c r="AR30" s="143"/>
      <c r="AS30" s="125"/>
    </row>
    <row r="31" spans="1:45" x14ac:dyDescent="0.2">
      <c r="A31" s="130">
        <v>19</v>
      </c>
      <c r="B31" s="125"/>
      <c r="C31" s="141"/>
      <c r="D31" s="133"/>
      <c r="E31" s="133"/>
      <c r="F31" s="210"/>
      <c r="G31" s="133"/>
      <c r="H31" s="125"/>
      <c r="I31" s="146"/>
      <c r="J31" s="133"/>
      <c r="K31" s="210"/>
      <c r="L31" s="133"/>
      <c r="M31" s="125"/>
      <c r="N31" s="273">
        <f t="shared" si="1"/>
        <v>0</v>
      </c>
      <c r="O31" s="125"/>
      <c r="P31" s="160"/>
      <c r="Q31" s="133"/>
      <c r="R31" s="133"/>
      <c r="S31" s="133"/>
      <c r="T31" s="133"/>
      <c r="U31" s="125"/>
      <c r="V31" s="125"/>
      <c r="W31" s="125"/>
      <c r="X31" s="160"/>
      <c r="Y31" s="133"/>
      <c r="Z31" s="133"/>
      <c r="AA31" s="125"/>
      <c r="AB31" s="160"/>
      <c r="AC31" s="133"/>
      <c r="AD31" s="133"/>
      <c r="AE31" s="125"/>
      <c r="AF31" s="160"/>
      <c r="AG31" s="133"/>
      <c r="AH31" s="133"/>
      <c r="AI31" s="124"/>
      <c r="AJ31" s="133"/>
      <c r="AK31" s="125"/>
      <c r="AL31" s="160"/>
      <c r="AM31" s="133"/>
      <c r="AN31" s="133"/>
      <c r="AO31" s="133"/>
      <c r="AP31" s="133"/>
      <c r="AQ31" s="124"/>
      <c r="AR31" s="133"/>
      <c r="AS31" s="125"/>
    </row>
    <row r="32" spans="1:45" x14ac:dyDescent="0.2">
      <c r="A32" s="130">
        <v>20</v>
      </c>
      <c r="B32" s="125"/>
      <c r="C32" s="141"/>
      <c r="D32" s="162"/>
      <c r="E32" s="162"/>
      <c r="F32" s="210"/>
      <c r="G32" s="143"/>
      <c r="H32" s="125"/>
      <c r="I32" s="161"/>
      <c r="J32" s="162"/>
      <c r="K32" s="210"/>
      <c r="L32" s="143"/>
      <c r="M32" s="125"/>
      <c r="N32" s="273">
        <f t="shared" si="1"/>
        <v>0</v>
      </c>
      <c r="O32" s="125"/>
      <c r="P32" s="160"/>
      <c r="Q32" s="162"/>
      <c r="R32" s="162"/>
      <c r="S32" s="162"/>
      <c r="T32" s="162"/>
      <c r="U32" s="125"/>
      <c r="V32" s="125"/>
      <c r="W32" s="125"/>
      <c r="X32" s="160"/>
      <c r="Y32" s="162"/>
      <c r="Z32" s="162"/>
      <c r="AA32" s="125"/>
      <c r="AB32" s="160"/>
      <c r="AC32" s="162"/>
      <c r="AD32" s="162"/>
      <c r="AE32" s="125"/>
      <c r="AF32" s="160"/>
      <c r="AG32" s="162"/>
      <c r="AH32" s="162"/>
      <c r="AI32" s="124"/>
      <c r="AJ32" s="143"/>
      <c r="AK32" s="125"/>
      <c r="AL32" s="160"/>
      <c r="AM32" s="162"/>
      <c r="AN32" s="162"/>
      <c r="AO32" s="162"/>
      <c r="AP32" s="162"/>
      <c r="AQ32" s="124"/>
      <c r="AR32" s="143"/>
      <c r="AS32" s="125"/>
    </row>
    <row r="33" spans="1:45" x14ac:dyDescent="0.2">
      <c r="A33" s="130">
        <v>21</v>
      </c>
      <c r="B33" s="125"/>
      <c r="C33" s="141"/>
      <c r="D33" s="133"/>
      <c r="E33" s="133"/>
      <c r="F33" s="210"/>
      <c r="G33" s="133"/>
      <c r="H33" s="125"/>
      <c r="I33" s="146"/>
      <c r="J33" s="133"/>
      <c r="K33" s="210"/>
      <c r="L33" s="133"/>
      <c r="M33" s="125"/>
      <c r="N33" s="273">
        <f t="shared" si="1"/>
        <v>0</v>
      </c>
      <c r="O33" s="125"/>
      <c r="P33" s="160"/>
      <c r="Q33" s="133"/>
      <c r="R33" s="133"/>
      <c r="S33" s="133"/>
      <c r="T33" s="133"/>
      <c r="U33" s="125"/>
      <c r="V33" s="125"/>
      <c r="W33" s="125"/>
      <c r="X33" s="160"/>
      <c r="Y33" s="133"/>
      <c r="Z33" s="133"/>
      <c r="AA33" s="125"/>
      <c r="AB33" s="160"/>
      <c r="AC33" s="133"/>
      <c r="AD33" s="133"/>
      <c r="AE33" s="125"/>
      <c r="AF33" s="160"/>
      <c r="AG33" s="133"/>
      <c r="AH33" s="133"/>
      <c r="AI33" s="124"/>
      <c r="AJ33" s="133"/>
      <c r="AK33" s="125"/>
      <c r="AL33" s="160"/>
      <c r="AM33" s="133"/>
      <c r="AN33" s="133"/>
      <c r="AO33" s="133"/>
      <c r="AP33" s="133"/>
      <c r="AQ33" s="124"/>
      <c r="AR33" s="133"/>
      <c r="AS33" s="125"/>
    </row>
    <row r="34" spans="1:45" x14ac:dyDescent="0.2">
      <c r="A34" s="130">
        <v>22</v>
      </c>
      <c r="B34" s="125"/>
      <c r="C34" s="141"/>
      <c r="D34" s="162"/>
      <c r="E34" s="162"/>
      <c r="F34" s="210"/>
      <c r="G34" s="143"/>
      <c r="H34" s="125"/>
      <c r="I34" s="161"/>
      <c r="J34" s="162"/>
      <c r="K34" s="210"/>
      <c r="L34" s="143"/>
      <c r="M34" s="125"/>
      <c r="N34" s="273">
        <f t="shared" si="1"/>
        <v>0</v>
      </c>
      <c r="O34" s="125"/>
      <c r="P34" s="160"/>
      <c r="Q34" s="162"/>
      <c r="R34" s="162"/>
      <c r="S34" s="162"/>
      <c r="T34" s="162"/>
      <c r="U34" s="125"/>
      <c r="V34" s="125"/>
      <c r="W34" s="125"/>
      <c r="X34" s="160"/>
      <c r="Y34" s="162"/>
      <c r="Z34" s="162"/>
      <c r="AA34" s="125"/>
      <c r="AB34" s="160"/>
      <c r="AC34" s="162"/>
      <c r="AD34" s="162"/>
      <c r="AE34" s="125"/>
      <c r="AF34" s="160"/>
      <c r="AG34" s="162"/>
      <c r="AH34" s="162"/>
      <c r="AI34" s="124"/>
      <c r="AJ34" s="143"/>
      <c r="AK34" s="125"/>
      <c r="AL34" s="160"/>
      <c r="AM34" s="162"/>
      <c r="AN34" s="162"/>
      <c r="AO34" s="162"/>
      <c r="AP34" s="162"/>
      <c r="AQ34" s="124"/>
      <c r="AR34" s="143"/>
      <c r="AS34" s="125"/>
    </row>
    <row r="35" spans="1:45" x14ac:dyDescent="0.2">
      <c r="A35" s="130">
        <v>23</v>
      </c>
      <c r="B35" s="125"/>
      <c r="C35" s="141"/>
      <c r="D35" s="133"/>
      <c r="E35" s="133"/>
      <c r="F35" s="210"/>
      <c r="G35" s="133"/>
      <c r="H35" s="125"/>
      <c r="I35" s="146"/>
      <c r="J35" s="133"/>
      <c r="K35" s="210"/>
      <c r="L35" s="133"/>
      <c r="M35" s="125"/>
      <c r="N35" s="273">
        <f t="shared" si="1"/>
        <v>0</v>
      </c>
      <c r="O35" s="125"/>
      <c r="P35" s="160"/>
      <c r="Q35" s="133"/>
      <c r="R35" s="133"/>
      <c r="S35" s="133"/>
      <c r="T35" s="133"/>
      <c r="U35" s="125"/>
      <c r="V35" s="125"/>
      <c r="W35" s="125"/>
      <c r="X35" s="160"/>
      <c r="Y35" s="133"/>
      <c r="Z35" s="133"/>
      <c r="AA35" s="125"/>
      <c r="AB35" s="160"/>
      <c r="AC35" s="133"/>
      <c r="AD35" s="133"/>
      <c r="AE35" s="125"/>
      <c r="AF35" s="160"/>
      <c r="AG35" s="133"/>
      <c r="AH35" s="133"/>
      <c r="AI35" s="124"/>
      <c r="AJ35" s="133"/>
      <c r="AK35" s="125"/>
      <c r="AL35" s="160"/>
      <c r="AM35" s="133"/>
      <c r="AN35" s="133"/>
      <c r="AO35" s="133"/>
      <c r="AP35" s="133"/>
      <c r="AQ35" s="124"/>
      <c r="AR35" s="133"/>
      <c r="AS35" s="125"/>
    </row>
    <row r="36" spans="1:45" x14ac:dyDescent="0.2">
      <c r="A36" s="130">
        <v>24</v>
      </c>
      <c r="B36" s="125"/>
      <c r="C36" s="141"/>
      <c r="D36" s="162"/>
      <c r="E36" s="162"/>
      <c r="F36" s="210"/>
      <c r="G36" s="143"/>
      <c r="H36" s="125"/>
      <c r="I36" s="161"/>
      <c r="J36" s="162"/>
      <c r="K36" s="210"/>
      <c r="L36" s="143"/>
      <c r="M36" s="125"/>
      <c r="N36" s="273">
        <f t="shared" si="1"/>
        <v>0</v>
      </c>
      <c r="O36" s="125"/>
      <c r="P36" s="160"/>
      <c r="Q36" s="162"/>
      <c r="R36" s="162"/>
      <c r="S36" s="162"/>
      <c r="T36" s="162"/>
      <c r="U36" s="125"/>
      <c r="V36" s="125"/>
      <c r="W36" s="125"/>
      <c r="X36" s="160"/>
      <c r="Y36" s="162"/>
      <c r="Z36" s="162"/>
      <c r="AA36" s="125"/>
      <c r="AB36" s="160"/>
      <c r="AC36" s="162"/>
      <c r="AD36" s="162"/>
      <c r="AE36" s="125"/>
      <c r="AF36" s="160"/>
      <c r="AG36" s="162"/>
      <c r="AH36" s="162"/>
      <c r="AI36" s="124"/>
      <c r="AJ36" s="143"/>
      <c r="AK36" s="125"/>
      <c r="AL36" s="160"/>
      <c r="AM36" s="162"/>
      <c r="AN36" s="162"/>
      <c r="AO36" s="162"/>
      <c r="AP36" s="162"/>
      <c r="AQ36" s="124"/>
      <c r="AR36" s="143"/>
      <c r="AS36" s="125"/>
    </row>
    <row r="37" spans="1:45" x14ac:dyDescent="0.2">
      <c r="A37" s="130">
        <v>25</v>
      </c>
      <c r="B37" s="125"/>
      <c r="C37" s="141"/>
      <c r="D37" s="133"/>
      <c r="E37" s="133"/>
      <c r="F37" s="210"/>
      <c r="G37" s="133"/>
      <c r="H37" s="125"/>
      <c r="I37" s="146"/>
      <c r="J37" s="133"/>
      <c r="K37" s="210"/>
      <c r="L37" s="133"/>
      <c r="M37" s="125"/>
      <c r="N37" s="273">
        <f t="shared" si="1"/>
        <v>0</v>
      </c>
      <c r="O37" s="125"/>
      <c r="P37" s="160"/>
      <c r="Q37" s="133"/>
      <c r="R37" s="133"/>
      <c r="S37" s="133"/>
      <c r="T37" s="133"/>
      <c r="U37" s="125"/>
      <c r="V37" s="125"/>
      <c r="W37" s="125"/>
      <c r="X37" s="160"/>
      <c r="Y37" s="133"/>
      <c r="Z37" s="133"/>
      <c r="AA37" s="125"/>
      <c r="AB37" s="160"/>
      <c r="AC37" s="133"/>
      <c r="AD37" s="133"/>
      <c r="AE37" s="125"/>
      <c r="AF37" s="160"/>
      <c r="AG37" s="133"/>
      <c r="AH37" s="133"/>
      <c r="AI37" s="124"/>
      <c r="AJ37" s="133"/>
      <c r="AK37" s="125"/>
      <c r="AL37" s="160"/>
      <c r="AM37" s="133"/>
      <c r="AN37" s="133"/>
      <c r="AO37" s="133"/>
      <c r="AP37" s="133"/>
      <c r="AQ37" s="124"/>
      <c r="AR37" s="133"/>
      <c r="AS37" s="12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row>
    <row r="39" spans="1:45" x14ac:dyDescent="0.25">
      <c r="A39" s="125"/>
      <c r="B39" s="125"/>
      <c r="C39" s="104" t="s">
        <v>832</v>
      </c>
      <c r="D39" s="104"/>
      <c r="E39" s="104"/>
      <c r="F39" s="126" t="s">
        <v>817</v>
      </c>
      <c r="G39" s="104" t="s">
        <v>833</v>
      </c>
      <c r="H39" s="104"/>
      <c r="I39" s="104"/>
      <c r="J39" s="104"/>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row>
    <row r="41" spans="1:45" x14ac:dyDescent="0.25">
      <c r="A41" s="125"/>
      <c r="B41" s="125"/>
      <c r="C41" s="104" t="s">
        <v>831</v>
      </c>
      <c r="D41" s="104"/>
      <c r="E41" s="104"/>
      <c r="F41" s="126" t="s">
        <v>817</v>
      </c>
      <c r="G41" s="104" t="s">
        <v>829</v>
      </c>
      <c r="H41" s="104"/>
      <c r="I41" s="104"/>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1:45" x14ac:dyDescent="0.25">
      <c r="A42" s="125"/>
      <c r="B42" s="125"/>
      <c r="C42" s="104" t="s">
        <v>830</v>
      </c>
      <c r="D42" s="104"/>
      <c r="E42" s="104"/>
      <c r="F42" s="126" t="s">
        <v>817</v>
      </c>
      <c r="G42" s="104" t="s">
        <v>830</v>
      </c>
      <c r="H42" s="104"/>
      <c r="I42" s="104"/>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45"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row>
    <row r="49" spans="1:45"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sheetData>
  <sheetProtection selectLockedCells="1"/>
  <mergeCells count="35">
    <mergeCell ref="P4:V4"/>
    <mergeCell ref="X4:Z4"/>
    <mergeCell ref="Q6:R6"/>
    <mergeCell ref="S6:T6"/>
    <mergeCell ref="P7:V7"/>
    <mergeCell ref="X7:Z7"/>
    <mergeCell ref="X5:Z5"/>
    <mergeCell ref="AB7:AD7"/>
    <mergeCell ref="AF7:AJ7"/>
    <mergeCell ref="AL7:AN7"/>
    <mergeCell ref="AO7:AR7"/>
    <mergeCell ref="AB5:AD5"/>
    <mergeCell ref="AB6:AD6"/>
    <mergeCell ref="AF11:AK11"/>
    <mergeCell ref="U9:V9"/>
    <mergeCell ref="P5:V5"/>
    <mergeCell ref="AL4:AR4"/>
    <mergeCell ref="AL5:AR5"/>
    <mergeCell ref="AF4:AJ4"/>
    <mergeCell ref="AF5:AJ5"/>
    <mergeCell ref="AG6:AH6"/>
    <mergeCell ref="AO6:AP6"/>
    <mergeCell ref="AM6:AN6"/>
    <mergeCell ref="P11:T11"/>
    <mergeCell ref="X11:Z11"/>
    <mergeCell ref="AB11:AD11"/>
    <mergeCell ref="AQ11:AR11"/>
    <mergeCell ref="AL11:AP11"/>
    <mergeCell ref="AB4:AD4"/>
    <mergeCell ref="D6:G6"/>
    <mergeCell ref="C4:L4"/>
    <mergeCell ref="C5:L5"/>
    <mergeCell ref="I6:L6"/>
    <mergeCell ref="D11:G11"/>
    <mergeCell ref="I11:L11"/>
  </mergeCells>
  <hyperlinks>
    <hyperlink ref="A1" location="IGAP!A1" display="IGAP!A1"/>
  </hyperlinks>
  <pageMargins left="0.7" right="0.7" top="0.75" bottom="0.75" header="0.3" footer="0.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9.5703125" style="127" customWidth="1"/>
    <col min="4" max="4" width="6.140625" style="127" bestFit="1" customWidth="1"/>
    <col min="5" max="5" width="12" style="127" bestFit="1" customWidth="1"/>
    <col min="6" max="6" width="9.5703125" style="127" customWidth="1"/>
    <col min="7" max="8" width="8.42578125" style="127" customWidth="1"/>
    <col min="9" max="9" width="14" style="127" bestFit="1" customWidth="1"/>
    <col min="10" max="10" width="1.7109375" style="127" customWidth="1"/>
    <col min="11" max="11" width="9" style="158" bestFit="1" customWidth="1"/>
    <col min="12" max="12" width="8" style="158" customWidth="1"/>
    <col min="13" max="13" width="12" style="158" bestFit="1" customWidth="1"/>
    <col min="14" max="14" width="9" style="158" customWidth="1"/>
    <col min="15" max="15" width="7.85546875" style="158" customWidth="1"/>
    <col min="16" max="16" width="11.5703125" style="158" bestFit="1" customWidth="1"/>
    <col min="17" max="17" width="12.7109375" style="158" bestFit="1" customWidth="1"/>
    <col min="18" max="18" width="1.7109375" style="127" customWidth="1"/>
    <col min="19" max="19" width="13.85546875" style="158" customWidth="1"/>
    <col min="20" max="20" width="12.140625" style="158" customWidth="1"/>
    <col min="21" max="21" width="11" style="158" customWidth="1"/>
    <col min="22" max="22" width="14.140625" style="158" customWidth="1"/>
    <col min="23" max="23" width="16" style="158" customWidth="1"/>
    <col min="24" max="24" width="1.7109375" style="127" customWidth="1"/>
    <col min="25" max="25" width="12" style="158" bestFit="1" customWidth="1"/>
    <col min="26" max="27" width="7.140625" style="158" bestFit="1" customWidth="1"/>
    <col min="28" max="28" width="1.7109375" style="127" customWidth="1"/>
    <col min="29" max="16384" width="11.42578125" style="158"/>
  </cols>
  <sheetData>
    <row r="1" spans="1:28"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28" ht="21" x14ac:dyDescent="0.2">
      <c r="A2" s="13" t="s">
        <v>444</v>
      </c>
      <c r="B2" s="125"/>
      <c r="C2" s="239" t="s">
        <v>565</v>
      </c>
      <c r="D2" s="240"/>
      <c r="E2" s="240"/>
      <c r="F2" s="240"/>
      <c r="G2" s="240"/>
      <c r="H2" s="240"/>
      <c r="I2" s="240"/>
      <c r="J2" s="240"/>
      <c r="K2" s="240"/>
      <c r="L2" s="240"/>
      <c r="M2" s="240"/>
      <c r="N2" s="240"/>
      <c r="O2" s="240"/>
      <c r="P2" s="240"/>
      <c r="Q2" s="240"/>
      <c r="R2" s="240"/>
      <c r="S2" s="240"/>
      <c r="T2" s="240"/>
      <c r="U2" s="240"/>
      <c r="V2" s="240"/>
      <c r="W2" s="240"/>
      <c r="X2" s="240"/>
      <c r="Y2" s="240"/>
      <c r="Z2" s="240"/>
      <c r="AA2" s="240"/>
      <c r="AB2" s="125"/>
    </row>
    <row r="3" spans="1:28"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28" ht="16.5" thickBot="1" x14ac:dyDescent="0.25">
      <c r="A4" s="35" t="s">
        <v>446</v>
      </c>
      <c r="B4" s="125"/>
      <c r="C4" s="375" t="s">
        <v>255</v>
      </c>
      <c r="D4" s="376"/>
      <c r="E4" s="376"/>
      <c r="F4" s="376"/>
      <c r="G4" s="376"/>
      <c r="H4" s="376"/>
      <c r="I4" s="377"/>
      <c r="J4" s="125"/>
      <c r="K4" s="375" t="s">
        <v>255</v>
      </c>
      <c r="L4" s="373"/>
      <c r="M4" s="373"/>
      <c r="N4" s="373"/>
      <c r="O4" s="373"/>
      <c r="P4" s="373"/>
      <c r="Q4" s="374"/>
      <c r="R4" s="125"/>
      <c r="S4" s="392" t="s">
        <v>255</v>
      </c>
      <c r="T4" s="388"/>
      <c r="U4" s="388"/>
      <c r="V4" s="388"/>
      <c r="W4" s="393"/>
      <c r="X4" s="125"/>
      <c r="Y4" s="375" t="s">
        <v>255</v>
      </c>
      <c r="Z4" s="373"/>
      <c r="AA4" s="374"/>
      <c r="AB4" s="125"/>
    </row>
    <row r="5" spans="1:28" ht="16.5" thickBot="1" x14ac:dyDescent="0.25">
      <c r="A5" s="135" t="s">
        <v>445</v>
      </c>
      <c r="B5" s="125"/>
      <c r="C5" s="372" t="s">
        <v>513</v>
      </c>
      <c r="D5" s="373"/>
      <c r="E5" s="373"/>
      <c r="F5" s="373"/>
      <c r="G5" s="373"/>
      <c r="H5" s="373"/>
      <c r="I5" s="374"/>
      <c r="J5" s="125"/>
      <c r="K5" s="372" t="s">
        <v>517</v>
      </c>
      <c r="L5" s="373"/>
      <c r="M5" s="373"/>
      <c r="N5" s="373"/>
      <c r="O5" s="373"/>
      <c r="P5" s="373"/>
      <c r="Q5" s="374"/>
      <c r="R5" s="125"/>
      <c r="S5" s="398" t="s">
        <v>622</v>
      </c>
      <c r="T5" s="388"/>
      <c r="U5" s="388"/>
      <c r="V5" s="388"/>
      <c r="W5" s="393"/>
      <c r="X5" s="125"/>
      <c r="Y5" s="375" t="s">
        <v>518</v>
      </c>
      <c r="Z5" s="373"/>
      <c r="AA5" s="374"/>
      <c r="AB5" s="125"/>
    </row>
    <row r="6" spans="1:28" ht="16.5" thickBot="1" x14ac:dyDescent="0.25">
      <c r="A6" s="125"/>
      <c r="B6" s="125"/>
      <c r="C6" s="125"/>
      <c r="D6" s="254" t="s">
        <v>441</v>
      </c>
      <c r="E6" s="125"/>
      <c r="F6" s="417" t="s">
        <v>455</v>
      </c>
      <c r="G6" s="418"/>
      <c r="H6" s="123"/>
      <c r="I6" s="255" t="s">
        <v>639</v>
      </c>
      <c r="J6" s="125"/>
      <c r="K6" s="125"/>
      <c r="L6" s="246" t="s">
        <v>441</v>
      </c>
      <c r="M6" s="125"/>
      <c r="N6" s="372" t="s">
        <v>455</v>
      </c>
      <c r="O6" s="374"/>
      <c r="P6" s="125"/>
      <c r="Q6" s="245" t="s">
        <v>648</v>
      </c>
      <c r="R6" s="125"/>
      <c r="S6" s="125"/>
      <c r="T6" s="392" t="s">
        <v>436</v>
      </c>
      <c r="U6" s="393"/>
      <c r="V6" s="125"/>
      <c r="W6" s="248" t="s">
        <v>774</v>
      </c>
      <c r="X6" s="125"/>
      <c r="Y6" s="125"/>
      <c r="Z6" s="125"/>
      <c r="AA6" s="125"/>
      <c r="AB6" s="125"/>
    </row>
    <row r="7" spans="1:28" ht="16.5" thickBot="1" x14ac:dyDescent="0.25">
      <c r="A7" s="125"/>
      <c r="B7" s="125"/>
      <c r="C7" s="398" t="s">
        <v>704</v>
      </c>
      <c r="D7" s="410"/>
      <c r="E7" s="410"/>
      <c r="F7" s="410"/>
      <c r="G7" s="410"/>
      <c r="H7" s="410"/>
      <c r="I7" s="402"/>
      <c r="J7" s="125"/>
      <c r="K7" s="395" t="s">
        <v>222</v>
      </c>
      <c r="L7" s="396"/>
      <c r="M7" s="396"/>
      <c r="N7" s="396"/>
      <c r="O7" s="396"/>
      <c r="P7" s="396"/>
      <c r="Q7" s="396"/>
      <c r="R7" s="125"/>
      <c r="S7" s="395" t="s">
        <v>855</v>
      </c>
      <c r="T7" s="396"/>
      <c r="U7" s="396"/>
      <c r="V7" s="396"/>
      <c r="W7" s="396"/>
      <c r="X7" s="125"/>
      <c r="Y7" s="381" t="s">
        <v>856</v>
      </c>
      <c r="Z7" s="382"/>
      <c r="AA7" s="382"/>
      <c r="AB7" s="125"/>
    </row>
    <row r="8" spans="1:28" ht="16.5" thickBot="1" x14ac:dyDescent="0.25">
      <c r="A8" s="145" t="s">
        <v>645</v>
      </c>
      <c r="B8" s="125"/>
      <c r="C8" s="157" t="s">
        <v>636</v>
      </c>
      <c r="D8" s="145" t="s">
        <v>441</v>
      </c>
      <c r="E8" s="145" t="s">
        <v>636</v>
      </c>
      <c r="F8" s="145" t="s">
        <v>442</v>
      </c>
      <c r="G8" s="145" t="s">
        <v>427</v>
      </c>
      <c r="H8" s="153" t="s">
        <v>638</v>
      </c>
      <c r="I8" s="153" t="s">
        <v>637</v>
      </c>
      <c r="J8" s="125"/>
      <c r="K8" s="145" t="s">
        <v>636</v>
      </c>
      <c r="L8" s="145" t="s">
        <v>441</v>
      </c>
      <c r="M8" s="145" t="s">
        <v>636</v>
      </c>
      <c r="N8" s="153" t="s">
        <v>454</v>
      </c>
      <c r="O8" s="145" t="s">
        <v>427</v>
      </c>
      <c r="P8" s="145" t="s">
        <v>636</v>
      </c>
      <c r="Q8" s="153" t="s">
        <v>9</v>
      </c>
      <c r="R8" s="125"/>
      <c r="S8" s="145" t="s">
        <v>636</v>
      </c>
      <c r="T8" s="145" t="s">
        <v>426</v>
      </c>
      <c r="U8" s="153" t="s">
        <v>427</v>
      </c>
      <c r="V8" s="153" t="s">
        <v>638</v>
      </c>
      <c r="W8" s="153" t="s">
        <v>637</v>
      </c>
      <c r="X8" s="125"/>
      <c r="Y8" s="145" t="s">
        <v>636</v>
      </c>
      <c r="Z8" s="145" t="s">
        <v>426</v>
      </c>
      <c r="AA8" s="145" t="s">
        <v>427</v>
      </c>
      <c r="AB8" s="125"/>
    </row>
    <row r="9" spans="1:28" s="159" customFormat="1" x14ac:dyDescent="0.2">
      <c r="A9" s="214" t="s">
        <v>644</v>
      </c>
      <c r="B9" s="126"/>
      <c r="C9" s="126"/>
      <c r="D9" s="234">
        <v>1</v>
      </c>
      <c r="E9" s="126"/>
      <c r="F9" s="234">
        <v>1</v>
      </c>
      <c r="G9" s="234">
        <v>1</v>
      </c>
      <c r="H9" s="235"/>
      <c r="I9" s="234">
        <v>1</v>
      </c>
      <c r="J9" s="126"/>
      <c r="K9" s="126"/>
      <c r="L9" s="234">
        <v>1</v>
      </c>
      <c r="M9" s="126"/>
      <c r="N9" s="234">
        <v>1</v>
      </c>
      <c r="O9" s="234">
        <v>1</v>
      </c>
      <c r="P9" s="126"/>
      <c r="Q9" s="234">
        <v>1</v>
      </c>
      <c r="R9" s="126"/>
      <c r="S9" s="126"/>
      <c r="T9" s="216">
        <v>1</v>
      </c>
      <c r="U9" s="216">
        <v>1</v>
      </c>
      <c r="V9" s="216">
        <v>1</v>
      </c>
      <c r="W9" s="216">
        <v>0</v>
      </c>
      <c r="X9" s="126"/>
      <c r="Y9" s="126"/>
      <c r="Z9" s="234">
        <v>1</v>
      </c>
      <c r="AA9" s="234">
        <v>1</v>
      </c>
      <c r="AB9" s="126"/>
    </row>
    <row r="10" spans="1:28" s="224" customFormat="1" x14ac:dyDescent="0.2">
      <c r="A10" s="218" t="s">
        <v>642</v>
      </c>
      <c r="B10" s="219"/>
      <c r="C10" s="219"/>
      <c r="D10" s="220">
        <f>COUNT(D13:D37)</f>
        <v>2</v>
      </c>
      <c r="E10" s="219"/>
      <c r="F10" s="220">
        <f>COUNT(F13:F37)</f>
        <v>3</v>
      </c>
      <c r="G10" s="220">
        <f>COUNT(G13:G37)</f>
        <v>3</v>
      </c>
      <c r="H10" s="220"/>
      <c r="I10" s="220">
        <f>COUNT(I13:I37)</f>
        <v>2</v>
      </c>
      <c r="J10" s="219"/>
      <c r="K10" s="219"/>
      <c r="L10" s="220">
        <f>COUNT(L13:L37)</f>
        <v>2</v>
      </c>
      <c r="M10" s="219"/>
      <c r="N10" s="220">
        <f>COUNT(N13:N37)</f>
        <v>3</v>
      </c>
      <c r="O10" s="220">
        <f>COUNT(O13:O37)</f>
        <v>3</v>
      </c>
      <c r="P10" s="219"/>
      <c r="Q10" s="220">
        <f>COUNT(Q13:Q37)</f>
        <v>2</v>
      </c>
      <c r="R10" s="219"/>
      <c r="S10" s="219"/>
      <c r="T10" s="220">
        <f>COUNT(T13:T37)</f>
        <v>2</v>
      </c>
      <c r="U10" s="220">
        <f>COUNT(U13:U37)</f>
        <v>2</v>
      </c>
      <c r="V10" s="220">
        <f>COUNT(V13:V37)</f>
        <v>2</v>
      </c>
      <c r="W10" s="220">
        <f>COUNT(W13:W37)</f>
        <v>2</v>
      </c>
      <c r="X10" s="219"/>
      <c r="Y10" s="219"/>
      <c r="Z10" s="220">
        <f>COUNT(Z13:Z37)</f>
        <v>1</v>
      </c>
      <c r="AA10" s="220">
        <f>COUNT(AA13:AA37)</f>
        <v>1</v>
      </c>
      <c r="AB10" s="219"/>
    </row>
    <row r="11" spans="1:28" s="224" customFormat="1" x14ac:dyDescent="0.2">
      <c r="A11" s="221" t="s">
        <v>643</v>
      </c>
      <c r="B11" s="233"/>
      <c r="C11" s="279" t="s">
        <v>931</v>
      </c>
      <c r="D11" s="229"/>
      <c r="E11" s="229"/>
      <c r="F11" s="229"/>
      <c r="G11" s="229"/>
      <c r="H11" s="385" t="s">
        <v>685</v>
      </c>
      <c r="I11" s="385"/>
      <c r="J11" s="233"/>
      <c r="K11" s="385" t="s">
        <v>932</v>
      </c>
      <c r="L11" s="385"/>
      <c r="M11" s="385"/>
      <c r="N11" s="385"/>
      <c r="O11" s="385"/>
      <c r="P11" s="385"/>
      <c r="Q11" s="385"/>
      <c r="R11" s="233"/>
      <c r="S11" s="385" t="s">
        <v>933</v>
      </c>
      <c r="T11" s="385"/>
      <c r="U11" s="385"/>
      <c r="V11" s="385"/>
      <c r="W11" s="385"/>
      <c r="X11" s="233"/>
      <c r="Y11" s="385" t="s">
        <v>934</v>
      </c>
      <c r="Z11" s="385"/>
      <c r="AA11" s="385"/>
      <c r="AB11" s="233"/>
    </row>
    <row r="12" spans="1:28" x14ac:dyDescent="0.2">
      <c r="A12" s="130" t="s">
        <v>317</v>
      </c>
      <c r="B12" s="125"/>
      <c r="C12" s="131" t="s">
        <v>434</v>
      </c>
      <c r="D12" s="131" t="s">
        <v>0</v>
      </c>
      <c r="E12" s="131" t="s">
        <v>438</v>
      </c>
      <c r="F12" s="130" t="s">
        <v>9</v>
      </c>
      <c r="G12" s="130" t="s">
        <v>0</v>
      </c>
      <c r="H12" s="130" t="s">
        <v>635</v>
      </c>
      <c r="I12" s="130" t="s">
        <v>454</v>
      </c>
      <c r="J12" s="125"/>
      <c r="K12" s="131" t="s">
        <v>434</v>
      </c>
      <c r="L12" s="131" t="s">
        <v>0</v>
      </c>
      <c r="M12" s="131" t="s">
        <v>438</v>
      </c>
      <c r="N12" s="130" t="s">
        <v>9</v>
      </c>
      <c r="O12" s="130" t="s">
        <v>0</v>
      </c>
      <c r="P12" s="131" t="s">
        <v>433</v>
      </c>
      <c r="Q12" s="131" t="s">
        <v>9</v>
      </c>
      <c r="R12" s="125"/>
      <c r="S12" s="131" t="s">
        <v>438</v>
      </c>
      <c r="T12" s="130" t="s">
        <v>443</v>
      </c>
      <c r="U12" s="130" t="s">
        <v>443</v>
      </c>
      <c r="V12" s="130" t="s">
        <v>635</v>
      </c>
      <c r="W12" s="130" t="s">
        <v>713</v>
      </c>
      <c r="X12" s="125"/>
      <c r="Y12" s="131" t="s">
        <v>438</v>
      </c>
      <c r="Z12" s="130" t="s">
        <v>3</v>
      </c>
      <c r="AA12" s="130" t="s">
        <v>3</v>
      </c>
      <c r="AB12" s="125"/>
    </row>
    <row r="13" spans="1:28" x14ac:dyDescent="0.25">
      <c r="A13" s="130">
        <v>1</v>
      </c>
      <c r="B13" s="125"/>
      <c r="C13" s="141">
        <v>1</v>
      </c>
      <c r="D13" s="133">
        <v>10</v>
      </c>
      <c r="E13" s="106">
        <v>0</v>
      </c>
      <c r="F13" s="105">
        <v>1</v>
      </c>
      <c r="G13" s="105">
        <v>0</v>
      </c>
      <c r="H13" s="187">
        <v>1</v>
      </c>
      <c r="I13" s="133">
        <v>0.5</v>
      </c>
      <c r="J13" s="125"/>
      <c r="K13" s="141">
        <v>1</v>
      </c>
      <c r="L13" s="133">
        <v>1</v>
      </c>
      <c r="M13" s="106">
        <v>0</v>
      </c>
      <c r="N13" s="105">
        <v>1</v>
      </c>
      <c r="O13" s="105">
        <v>0</v>
      </c>
      <c r="P13" s="263">
        <v>0</v>
      </c>
      <c r="Q13" s="105">
        <v>1</v>
      </c>
      <c r="R13" s="125"/>
      <c r="S13" s="160">
        <v>0</v>
      </c>
      <c r="T13" s="133">
        <v>4000</v>
      </c>
      <c r="U13" s="133">
        <v>0</v>
      </c>
      <c r="V13" s="210">
        <v>1</v>
      </c>
      <c r="W13" s="133">
        <v>2</v>
      </c>
      <c r="X13" s="125"/>
      <c r="Y13" s="160">
        <v>0</v>
      </c>
      <c r="Z13" s="133">
        <v>3</v>
      </c>
      <c r="AA13" s="133">
        <v>0</v>
      </c>
      <c r="AB13" s="125"/>
    </row>
    <row r="14" spans="1:28" x14ac:dyDescent="0.25">
      <c r="A14" s="130">
        <v>2</v>
      </c>
      <c r="B14" s="125"/>
      <c r="C14" s="141">
        <v>30</v>
      </c>
      <c r="D14" s="142">
        <v>30</v>
      </c>
      <c r="E14" s="106">
        <v>30</v>
      </c>
      <c r="F14" s="107">
        <v>1</v>
      </c>
      <c r="G14" s="107">
        <v>0</v>
      </c>
      <c r="H14" s="187">
        <v>10</v>
      </c>
      <c r="I14" s="143">
        <v>1</v>
      </c>
      <c r="J14" s="125"/>
      <c r="K14" s="141">
        <v>30</v>
      </c>
      <c r="L14" s="142">
        <v>3</v>
      </c>
      <c r="M14" s="106">
        <v>30</v>
      </c>
      <c r="N14" s="107">
        <v>1</v>
      </c>
      <c r="O14" s="107">
        <v>0</v>
      </c>
      <c r="P14" s="263">
        <v>100</v>
      </c>
      <c r="Q14" s="264">
        <v>0.1</v>
      </c>
      <c r="R14" s="125"/>
      <c r="S14" s="160">
        <v>50</v>
      </c>
      <c r="T14" s="162">
        <v>10000</v>
      </c>
      <c r="U14" s="162">
        <v>0</v>
      </c>
      <c r="V14" s="210">
        <v>10</v>
      </c>
      <c r="W14" s="143">
        <v>1</v>
      </c>
      <c r="X14" s="125"/>
      <c r="Y14" s="160"/>
      <c r="Z14" s="162"/>
      <c r="AA14" s="162"/>
      <c r="AB14" s="125"/>
    </row>
    <row r="15" spans="1:28" x14ac:dyDescent="0.25">
      <c r="A15" s="130">
        <v>3</v>
      </c>
      <c r="B15" s="125"/>
      <c r="C15" s="141"/>
      <c r="D15" s="133"/>
      <c r="E15" s="106">
        <v>100</v>
      </c>
      <c r="F15" s="105">
        <v>0.75</v>
      </c>
      <c r="G15" s="105">
        <v>0</v>
      </c>
      <c r="H15" s="187"/>
      <c r="I15" s="133"/>
      <c r="J15" s="125"/>
      <c r="K15" s="141"/>
      <c r="L15" s="133"/>
      <c r="M15" s="106">
        <v>100</v>
      </c>
      <c r="N15" s="105">
        <v>0.75</v>
      </c>
      <c r="O15" s="105">
        <v>0</v>
      </c>
      <c r="P15" s="201"/>
      <c r="Q15" s="199"/>
      <c r="R15" s="125"/>
      <c r="S15" s="160"/>
      <c r="T15" s="133"/>
      <c r="U15" s="133"/>
      <c r="V15" s="210"/>
      <c r="W15" s="133"/>
      <c r="X15" s="125"/>
      <c r="Y15" s="160"/>
      <c r="Z15" s="133"/>
      <c r="AA15" s="133"/>
      <c r="AB15" s="125"/>
    </row>
    <row r="16" spans="1:28" x14ac:dyDescent="0.25">
      <c r="A16" s="130">
        <v>4</v>
      </c>
      <c r="B16" s="125"/>
      <c r="C16" s="141"/>
      <c r="D16" s="142"/>
      <c r="E16" s="203"/>
      <c r="F16" s="200"/>
      <c r="G16" s="200"/>
      <c r="H16" s="187"/>
      <c r="I16" s="143"/>
      <c r="J16" s="125"/>
      <c r="K16" s="141"/>
      <c r="L16" s="142"/>
      <c r="M16" s="203"/>
      <c r="N16" s="200"/>
      <c r="O16" s="200"/>
      <c r="P16" s="201"/>
      <c r="Q16" s="202"/>
      <c r="R16" s="125"/>
      <c r="S16" s="160"/>
      <c r="T16" s="162"/>
      <c r="U16" s="162"/>
      <c r="V16" s="210"/>
      <c r="W16" s="143"/>
      <c r="X16" s="125"/>
      <c r="Y16" s="160"/>
      <c r="Z16" s="162"/>
      <c r="AA16" s="162"/>
      <c r="AB16" s="125"/>
    </row>
    <row r="17" spans="1:28" x14ac:dyDescent="0.25">
      <c r="A17" s="130">
        <v>5</v>
      </c>
      <c r="B17" s="125"/>
      <c r="C17" s="141"/>
      <c r="D17" s="133"/>
      <c r="E17" s="203"/>
      <c r="F17" s="199"/>
      <c r="G17" s="199"/>
      <c r="H17" s="187"/>
      <c r="I17" s="133"/>
      <c r="J17" s="125"/>
      <c r="K17" s="141"/>
      <c r="L17" s="133"/>
      <c r="M17" s="203"/>
      <c r="N17" s="199"/>
      <c r="O17" s="199"/>
      <c r="P17" s="201"/>
      <c r="Q17" s="199"/>
      <c r="R17" s="125"/>
      <c r="S17" s="160"/>
      <c r="T17" s="133"/>
      <c r="U17" s="133"/>
      <c r="V17" s="210"/>
      <c r="W17" s="133"/>
      <c r="X17" s="125"/>
      <c r="Y17" s="160"/>
      <c r="Z17" s="133"/>
      <c r="AA17" s="133"/>
      <c r="AB17" s="125"/>
    </row>
    <row r="18" spans="1:28" x14ac:dyDescent="0.25">
      <c r="A18" s="130">
        <v>6</v>
      </c>
      <c r="B18" s="125"/>
      <c r="C18" s="141"/>
      <c r="D18" s="142"/>
      <c r="E18" s="203"/>
      <c r="F18" s="200"/>
      <c r="G18" s="200"/>
      <c r="H18" s="187"/>
      <c r="I18" s="143"/>
      <c r="J18" s="125"/>
      <c r="K18" s="141"/>
      <c r="L18" s="142"/>
      <c r="M18" s="203"/>
      <c r="N18" s="200"/>
      <c r="O18" s="200"/>
      <c r="P18" s="201"/>
      <c r="Q18" s="202"/>
      <c r="R18" s="125"/>
      <c r="S18" s="160"/>
      <c r="T18" s="162"/>
      <c r="U18" s="162"/>
      <c r="V18" s="210"/>
      <c r="W18" s="143"/>
      <c r="X18" s="125"/>
      <c r="Y18" s="160"/>
      <c r="Z18" s="162"/>
      <c r="AA18" s="162"/>
      <c r="AB18" s="125"/>
    </row>
    <row r="19" spans="1:28" x14ac:dyDescent="0.25">
      <c r="A19" s="130">
        <v>7</v>
      </c>
      <c r="B19" s="125"/>
      <c r="C19" s="141"/>
      <c r="D19" s="133"/>
      <c r="E19" s="203"/>
      <c r="F19" s="199"/>
      <c r="G19" s="199"/>
      <c r="H19" s="187"/>
      <c r="I19" s="133"/>
      <c r="J19" s="125"/>
      <c r="K19" s="141"/>
      <c r="L19" s="133"/>
      <c r="M19" s="203"/>
      <c r="N19" s="199"/>
      <c r="O19" s="199"/>
      <c r="P19" s="201"/>
      <c r="Q19" s="199"/>
      <c r="R19" s="125"/>
      <c r="S19" s="160"/>
      <c r="T19" s="133"/>
      <c r="U19" s="133"/>
      <c r="V19" s="210"/>
      <c r="W19" s="133"/>
      <c r="X19" s="125"/>
      <c r="Y19" s="160"/>
      <c r="Z19" s="133"/>
      <c r="AA19" s="133"/>
      <c r="AB19" s="125"/>
    </row>
    <row r="20" spans="1:28" x14ac:dyDescent="0.25">
      <c r="A20" s="130">
        <v>8</v>
      </c>
      <c r="B20" s="125"/>
      <c r="C20" s="141"/>
      <c r="D20" s="142"/>
      <c r="E20" s="203"/>
      <c r="F20" s="200"/>
      <c r="G20" s="200"/>
      <c r="H20" s="187"/>
      <c r="I20" s="143"/>
      <c r="J20" s="125"/>
      <c r="K20" s="141"/>
      <c r="L20" s="142"/>
      <c r="M20" s="203"/>
      <c r="N20" s="200"/>
      <c r="O20" s="200"/>
      <c r="P20" s="201"/>
      <c r="Q20" s="202"/>
      <c r="R20" s="125"/>
      <c r="S20" s="160"/>
      <c r="T20" s="162"/>
      <c r="U20" s="162"/>
      <c r="V20" s="210"/>
      <c r="W20" s="143"/>
      <c r="X20" s="125"/>
      <c r="Y20" s="160"/>
      <c r="Z20" s="162"/>
      <c r="AA20" s="162"/>
      <c r="AB20" s="125"/>
    </row>
    <row r="21" spans="1:28" x14ac:dyDescent="0.2">
      <c r="A21" s="130">
        <v>9</v>
      </c>
      <c r="B21" s="125"/>
      <c r="C21" s="141"/>
      <c r="D21" s="133"/>
      <c r="E21" s="160"/>
      <c r="F21" s="133"/>
      <c r="G21" s="133"/>
      <c r="H21" s="187"/>
      <c r="I21" s="133"/>
      <c r="J21" s="125"/>
      <c r="K21" s="141"/>
      <c r="L21" s="133"/>
      <c r="M21" s="160"/>
      <c r="N21" s="133"/>
      <c r="O21" s="133"/>
      <c r="P21" s="147"/>
      <c r="Q21" s="133"/>
      <c r="R21" s="125"/>
      <c r="S21" s="160"/>
      <c r="T21" s="133"/>
      <c r="U21" s="133"/>
      <c r="V21" s="210"/>
      <c r="W21" s="133"/>
      <c r="X21" s="125"/>
      <c r="Y21" s="160"/>
      <c r="Z21" s="133"/>
      <c r="AA21" s="133"/>
      <c r="AB21" s="125"/>
    </row>
    <row r="22" spans="1:28" x14ac:dyDescent="0.2">
      <c r="A22" s="130">
        <v>10</v>
      </c>
      <c r="B22" s="125"/>
      <c r="C22" s="141"/>
      <c r="D22" s="142"/>
      <c r="E22" s="160"/>
      <c r="F22" s="162"/>
      <c r="G22" s="162"/>
      <c r="H22" s="187"/>
      <c r="I22" s="143"/>
      <c r="J22" s="125"/>
      <c r="K22" s="141"/>
      <c r="L22" s="142"/>
      <c r="M22" s="160"/>
      <c r="N22" s="162"/>
      <c r="O22" s="162"/>
      <c r="P22" s="147"/>
      <c r="Q22" s="149"/>
      <c r="R22" s="125"/>
      <c r="S22" s="160"/>
      <c r="T22" s="162"/>
      <c r="U22" s="162"/>
      <c r="V22" s="210"/>
      <c r="W22" s="143"/>
      <c r="X22" s="125"/>
      <c r="Y22" s="160"/>
      <c r="Z22" s="162"/>
      <c r="AA22" s="162"/>
      <c r="AB22" s="125"/>
    </row>
    <row r="23" spans="1:28" x14ac:dyDescent="0.2">
      <c r="A23" s="130">
        <v>11</v>
      </c>
      <c r="B23" s="125"/>
      <c r="C23" s="141"/>
      <c r="D23" s="133"/>
      <c r="E23" s="160"/>
      <c r="F23" s="133"/>
      <c r="G23" s="133"/>
      <c r="H23" s="187"/>
      <c r="I23" s="133"/>
      <c r="J23" s="125"/>
      <c r="K23" s="141"/>
      <c r="L23" s="133"/>
      <c r="M23" s="160"/>
      <c r="N23" s="133"/>
      <c r="O23" s="133"/>
      <c r="P23" s="147"/>
      <c r="Q23" s="133"/>
      <c r="R23" s="125"/>
      <c r="S23" s="160"/>
      <c r="T23" s="133"/>
      <c r="U23" s="133"/>
      <c r="V23" s="210"/>
      <c r="W23" s="133"/>
      <c r="X23" s="125"/>
      <c r="Y23" s="160"/>
      <c r="Z23" s="133"/>
      <c r="AA23" s="133"/>
      <c r="AB23" s="125"/>
    </row>
    <row r="24" spans="1:28" x14ac:dyDescent="0.2">
      <c r="A24" s="130">
        <v>12</v>
      </c>
      <c r="B24" s="125"/>
      <c r="C24" s="141"/>
      <c r="D24" s="142"/>
      <c r="E24" s="160"/>
      <c r="F24" s="162"/>
      <c r="G24" s="162"/>
      <c r="H24" s="187"/>
      <c r="I24" s="143"/>
      <c r="J24" s="125"/>
      <c r="K24" s="141"/>
      <c r="L24" s="142"/>
      <c r="M24" s="160"/>
      <c r="N24" s="162"/>
      <c r="O24" s="162"/>
      <c r="P24" s="147"/>
      <c r="Q24" s="149"/>
      <c r="R24" s="125"/>
      <c r="S24" s="160"/>
      <c r="T24" s="162"/>
      <c r="U24" s="162"/>
      <c r="V24" s="210"/>
      <c r="W24" s="143"/>
      <c r="X24" s="125"/>
      <c r="Y24" s="160"/>
      <c r="Z24" s="162"/>
      <c r="AA24" s="162"/>
      <c r="AB24" s="125"/>
    </row>
    <row r="25" spans="1:28" x14ac:dyDescent="0.2">
      <c r="A25" s="130">
        <v>13</v>
      </c>
      <c r="B25" s="125"/>
      <c r="C25" s="141"/>
      <c r="D25" s="133"/>
      <c r="E25" s="160"/>
      <c r="F25" s="133"/>
      <c r="G25" s="133"/>
      <c r="H25" s="187"/>
      <c r="I25" s="133"/>
      <c r="J25" s="125"/>
      <c r="K25" s="141"/>
      <c r="L25" s="133"/>
      <c r="M25" s="160"/>
      <c r="N25" s="133"/>
      <c r="O25" s="133"/>
      <c r="P25" s="147"/>
      <c r="Q25" s="133"/>
      <c r="R25" s="125"/>
      <c r="S25" s="160"/>
      <c r="T25" s="133"/>
      <c r="U25" s="133"/>
      <c r="V25" s="210"/>
      <c r="W25" s="133"/>
      <c r="X25" s="125"/>
      <c r="Y25" s="160"/>
      <c r="Z25" s="133"/>
      <c r="AA25" s="133"/>
      <c r="AB25" s="125"/>
    </row>
    <row r="26" spans="1:28" x14ac:dyDescent="0.2">
      <c r="A26" s="130">
        <v>14</v>
      </c>
      <c r="B26" s="125"/>
      <c r="C26" s="141"/>
      <c r="D26" s="142"/>
      <c r="E26" s="160"/>
      <c r="F26" s="162"/>
      <c r="G26" s="162"/>
      <c r="H26" s="187"/>
      <c r="I26" s="143"/>
      <c r="J26" s="125"/>
      <c r="K26" s="141"/>
      <c r="L26" s="142"/>
      <c r="M26" s="160"/>
      <c r="N26" s="162"/>
      <c r="O26" s="162"/>
      <c r="P26" s="147"/>
      <c r="Q26" s="149"/>
      <c r="R26" s="125"/>
      <c r="S26" s="160"/>
      <c r="T26" s="162"/>
      <c r="U26" s="162"/>
      <c r="V26" s="210"/>
      <c r="W26" s="143"/>
      <c r="X26" s="125"/>
      <c r="Y26" s="160"/>
      <c r="Z26" s="162"/>
      <c r="AA26" s="162"/>
      <c r="AB26" s="125"/>
    </row>
    <row r="27" spans="1:28" x14ac:dyDescent="0.2">
      <c r="A27" s="130">
        <v>15</v>
      </c>
      <c r="B27" s="125"/>
      <c r="C27" s="141"/>
      <c r="D27" s="133"/>
      <c r="E27" s="160"/>
      <c r="F27" s="133"/>
      <c r="G27" s="133"/>
      <c r="H27" s="187"/>
      <c r="I27" s="133"/>
      <c r="J27" s="125"/>
      <c r="K27" s="141"/>
      <c r="L27" s="133"/>
      <c r="M27" s="160"/>
      <c r="N27" s="133"/>
      <c r="O27" s="133"/>
      <c r="P27" s="147"/>
      <c r="Q27" s="133"/>
      <c r="R27" s="125"/>
      <c r="S27" s="160"/>
      <c r="T27" s="133"/>
      <c r="U27" s="133"/>
      <c r="V27" s="210"/>
      <c r="W27" s="133"/>
      <c r="X27" s="125"/>
      <c r="Y27" s="160"/>
      <c r="Z27" s="133"/>
      <c r="AA27" s="133"/>
      <c r="AB27" s="125"/>
    </row>
    <row r="28" spans="1:28" x14ac:dyDescent="0.2">
      <c r="A28" s="130">
        <v>16</v>
      </c>
      <c r="B28" s="125"/>
      <c r="C28" s="141"/>
      <c r="D28" s="142"/>
      <c r="E28" s="160"/>
      <c r="F28" s="162"/>
      <c r="G28" s="162"/>
      <c r="H28" s="187"/>
      <c r="I28" s="143"/>
      <c r="J28" s="125"/>
      <c r="K28" s="141"/>
      <c r="L28" s="142"/>
      <c r="M28" s="160"/>
      <c r="N28" s="162"/>
      <c r="O28" s="162"/>
      <c r="P28" s="147"/>
      <c r="Q28" s="149"/>
      <c r="R28" s="125"/>
      <c r="S28" s="160"/>
      <c r="T28" s="162"/>
      <c r="U28" s="162"/>
      <c r="V28" s="210"/>
      <c r="W28" s="143"/>
      <c r="X28" s="125"/>
      <c r="Y28" s="160"/>
      <c r="Z28" s="162"/>
      <c r="AA28" s="162"/>
      <c r="AB28" s="125"/>
    </row>
    <row r="29" spans="1:28" x14ac:dyDescent="0.2">
      <c r="A29" s="130">
        <v>17</v>
      </c>
      <c r="B29" s="125"/>
      <c r="C29" s="141"/>
      <c r="D29" s="133"/>
      <c r="E29" s="160"/>
      <c r="F29" s="133"/>
      <c r="G29" s="133"/>
      <c r="H29" s="187"/>
      <c r="I29" s="133"/>
      <c r="J29" s="125"/>
      <c r="K29" s="141"/>
      <c r="L29" s="133"/>
      <c r="M29" s="160"/>
      <c r="N29" s="133"/>
      <c r="O29" s="133"/>
      <c r="P29" s="147"/>
      <c r="Q29" s="133"/>
      <c r="R29" s="125"/>
      <c r="S29" s="160"/>
      <c r="T29" s="133"/>
      <c r="U29" s="133"/>
      <c r="V29" s="210"/>
      <c r="W29" s="133"/>
      <c r="X29" s="125"/>
      <c r="Y29" s="160"/>
      <c r="Z29" s="133"/>
      <c r="AA29" s="133"/>
      <c r="AB29" s="125"/>
    </row>
    <row r="30" spans="1:28" x14ac:dyDescent="0.2">
      <c r="A30" s="130">
        <v>18</v>
      </c>
      <c r="B30" s="125"/>
      <c r="C30" s="141"/>
      <c r="D30" s="142"/>
      <c r="E30" s="160"/>
      <c r="F30" s="162"/>
      <c r="G30" s="162"/>
      <c r="H30" s="187"/>
      <c r="I30" s="143"/>
      <c r="J30" s="125"/>
      <c r="K30" s="141"/>
      <c r="L30" s="142"/>
      <c r="M30" s="160"/>
      <c r="N30" s="162"/>
      <c r="O30" s="162"/>
      <c r="P30" s="147"/>
      <c r="Q30" s="149"/>
      <c r="R30" s="125"/>
      <c r="S30" s="160"/>
      <c r="T30" s="162"/>
      <c r="U30" s="162"/>
      <c r="V30" s="210"/>
      <c r="W30" s="143"/>
      <c r="X30" s="125"/>
      <c r="Y30" s="160"/>
      <c r="Z30" s="162"/>
      <c r="AA30" s="162"/>
      <c r="AB30" s="125"/>
    </row>
    <row r="31" spans="1:28" x14ac:dyDescent="0.2">
      <c r="A31" s="130">
        <v>19</v>
      </c>
      <c r="B31" s="125"/>
      <c r="C31" s="141"/>
      <c r="D31" s="133"/>
      <c r="E31" s="160"/>
      <c r="F31" s="133"/>
      <c r="G31" s="133"/>
      <c r="H31" s="187"/>
      <c r="I31" s="133"/>
      <c r="J31" s="125"/>
      <c r="K31" s="141"/>
      <c r="L31" s="133"/>
      <c r="M31" s="160"/>
      <c r="N31" s="133"/>
      <c r="O31" s="133"/>
      <c r="P31" s="147"/>
      <c r="Q31" s="133"/>
      <c r="R31" s="125"/>
      <c r="S31" s="160"/>
      <c r="T31" s="133"/>
      <c r="U31" s="133"/>
      <c r="V31" s="210"/>
      <c r="W31" s="133"/>
      <c r="X31" s="125"/>
      <c r="Y31" s="160"/>
      <c r="Z31" s="133"/>
      <c r="AA31" s="133"/>
      <c r="AB31" s="125"/>
    </row>
    <row r="32" spans="1:28" x14ac:dyDescent="0.2">
      <c r="A32" s="130">
        <v>20</v>
      </c>
      <c r="B32" s="125"/>
      <c r="C32" s="141"/>
      <c r="D32" s="142"/>
      <c r="E32" s="160"/>
      <c r="F32" s="162"/>
      <c r="G32" s="162"/>
      <c r="H32" s="187"/>
      <c r="I32" s="143"/>
      <c r="J32" s="125"/>
      <c r="K32" s="141"/>
      <c r="L32" s="142"/>
      <c r="M32" s="160"/>
      <c r="N32" s="162"/>
      <c r="O32" s="162"/>
      <c r="P32" s="147"/>
      <c r="Q32" s="149"/>
      <c r="R32" s="125"/>
      <c r="S32" s="160"/>
      <c r="T32" s="162"/>
      <c r="U32" s="162"/>
      <c r="V32" s="210"/>
      <c r="W32" s="143"/>
      <c r="X32" s="125"/>
      <c r="Y32" s="160"/>
      <c r="Z32" s="162"/>
      <c r="AA32" s="162"/>
      <c r="AB32" s="125"/>
    </row>
    <row r="33" spans="1:28" x14ac:dyDescent="0.2">
      <c r="A33" s="130">
        <v>21</v>
      </c>
      <c r="B33" s="125"/>
      <c r="C33" s="141"/>
      <c r="D33" s="133"/>
      <c r="E33" s="160"/>
      <c r="F33" s="133"/>
      <c r="G33" s="133"/>
      <c r="H33" s="187"/>
      <c r="I33" s="133"/>
      <c r="J33" s="125"/>
      <c r="K33" s="141"/>
      <c r="L33" s="133"/>
      <c r="M33" s="160"/>
      <c r="N33" s="133"/>
      <c r="O33" s="133"/>
      <c r="P33" s="147"/>
      <c r="Q33" s="133"/>
      <c r="R33" s="125"/>
      <c r="S33" s="160"/>
      <c r="T33" s="133"/>
      <c r="U33" s="133"/>
      <c r="V33" s="210"/>
      <c r="W33" s="133"/>
      <c r="X33" s="125"/>
      <c r="Y33" s="160"/>
      <c r="Z33" s="133"/>
      <c r="AA33" s="133"/>
      <c r="AB33" s="125"/>
    </row>
    <row r="34" spans="1:28" x14ac:dyDescent="0.2">
      <c r="A34" s="130">
        <v>22</v>
      </c>
      <c r="B34" s="125"/>
      <c r="C34" s="141"/>
      <c r="D34" s="142"/>
      <c r="E34" s="160"/>
      <c r="F34" s="162"/>
      <c r="G34" s="162"/>
      <c r="H34" s="187"/>
      <c r="I34" s="143"/>
      <c r="J34" s="125"/>
      <c r="K34" s="141"/>
      <c r="L34" s="142"/>
      <c r="M34" s="160"/>
      <c r="N34" s="162"/>
      <c r="O34" s="162"/>
      <c r="P34" s="147"/>
      <c r="Q34" s="149"/>
      <c r="R34" s="125"/>
      <c r="S34" s="160"/>
      <c r="T34" s="162"/>
      <c r="U34" s="162"/>
      <c r="V34" s="210"/>
      <c r="W34" s="143"/>
      <c r="X34" s="125"/>
      <c r="Y34" s="160"/>
      <c r="Z34" s="162"/>
      <c r="AA34" s="162"/>
      <c r="AB34" s="125"/>
    </row>
    <row r="35" spans="1:28" x14ac:dyDescent="0.2">
      <c r="A35" s="130">
        <v>23</v>
      </c>
      <c r="B35" s="125"/>
      <c r="C35" s="141"/>
      <c r="D35" s="133"/>
      <c r="E35" s="160"/>
      <c r="F35" s="133"/>
      <c r="G35" s="133"/>
      <c r="H35" s="187"/>
      <c r="I35" s="133"/>
      <c r="J35" s="125"/>
      <c r="K35" s="141"/>
      <c r="L35" s="133"/>
      <c r="M35" s="160"/>
      <c r="N35" s="133"/>
      <c r="O35" s="133"/>
      <c r="P35" s="147"/>
      <c r="Q35" s="133"/>
      <c r="R35" s="125"/>
      <c r="S35" s="160"/>
      <c r="T35" s="133"/>
      <c r="U35" s="133"/>
      <c r="V35" s="210"/>
      <c r="W35" s="133"/>
      <c r="X35" s="125"/>
      <c r="Y35" s="160"/>
      <c r="Z35" s="133"/>
      <c r="AA35" s="133"/>
      <c r="AB35" s="125"/>
    </row>
    <row r="36" spans="1:28" x14ac:dyDescent="0.2">
      <c r="A36" s="130">
        <v>24</v>
      </c>
      <c r="B36" s="125"/>
      <c r="C36" s="141"/>
      <c r="D36" s="142"/>
      <c r="E36" s="160"/>
      <c r="F36" s="162"/>
      <c r="G36" s="162"/>
      <c r="H36" s="187"/>
      <c r="I36" s="143"/>
      <c r="J36" s="125"/>
      <c r="K36" s="141"/>
      <c r="L36" s="142"/>
      <c r="M36" s="160"/>
      <c r="N36" s="162"/>
      <c r="O36" s="162"/>
      <c r="P36" s="147"/>
      <c r="Q36" s="149"/>
      <c r="R36" s="125"/>
      <c r="S36" s="160"/>
      <c r="T36" s="162"/>
      <c r="U36" s="162"/>
      <c r="V36" s="210"/>
      <c r="W36" s="143"/>
      <c r="X36" s="125"/>
      <c r="Y36" s="160"/>
      <c r="Z36" s="162"/>
      <c r="AA36" s="162"/>
      <c r="AB36" s="125"/>
    </row>
    <row r="37" spans="1:28" x14ac:dyDescent="0.2">
      <c r="A37" s="130">
        <v>25</v>
      </c>
      <c r="B37" s="125"/>
      <c r="C37" s="141"/>
      <c r="D37" s="133"/>
      <c r="E37" s="160"/>
      <c r="F37" s="133"/>
      <c r="G37" s="133"/>
      <c r="H37" s="187"/>
      <c r="I37" s="133"/>
      <c r="J37" s="125"/>
      <c r="K37" s="141"/>
      <c r="L37" s="133"/>
      <c r="M37" s="160"/>
      <c r="N37" s="133"/>
      <c r="O37" s="133"/>
      <c r="P37" s="147"/>
      <c r="Q37" s="133"/>
      <c r="R37" s="125"/>
      <c r="S37" s="171"/>
      <c r="T37" s="172"/>
      <c r="U37" s="172"/>
      <c r="V37" s="210"/>
      <c r="W37" s="133"/>
      <c r="X37" s="125"/>
      <c r="Y37" s="160"/>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266" t="s">
        <v>507</v>
      </c>
      <c r="T38" s="266"/>
      <c r="U38" s="266" t="s">
        <v>508</v>
      </c>
      <c r="V38" s="266"/>
      <c r="W38" s="266"/>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mergeCells count="19">
    <mergeCell ref="C4:I4"/>
    <mergeCell ref="C5:I5"/>
    <mergeCell ref="S5:W5"/>
    <mergeCell ref="Y5:AA5"/>
    <mergeCell ref="Y4:AA4"/>
    <mergeCell ref="S4:W4"/>
    <mergeCell ref="K4:Q4"/>
    <mergeCell ref="K5:Q5"/>
    <mergeCell ref="K11:Q11"/>
    <mergeCell ref="S11:W11"/>
    <mergeCell ref="Y11:AA11"/>
    <mergeCell ref="F6:G6"/>
    <mergeCell ref="N6:O6"/>
    <mergeCell ref="C7:I7"/>
    <mergeCell ref="T6:U6"/>
    <mergeCell ref="K7:Q7"/>
    <mergeCell ref="S7:W7"/>
    <mergeCell ref="Y7:AA7"/>
    <mergeCell ref="H11:I11"/>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U58"/>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1.7109375" style="127" customWidth="1"/>
    <col min="4" max="4" width="11.5703125" style="127" bestFit="1" customWidth="1"/>
    <col min="5" max="5" width="14" style="127" bestFit="1" customWidth="1"/>
    <col min="6" max="6" width="1.7109375" style="127" customWidth="1"/>
    <col min="7" max="11" width="11.7109375" style="127" customWidth="1"/>
    <col min="12" max="12" width="9" style="127" bestFit="1" customWidth="1"/>
    <col min="13" max="17" width="11.7109375" style="127" customWidth="1"/>
    <col min="18" max="18" width="9.5703125" style="127" customWidth="1"/>
    <col min="19" max="19" width="10.85546875" style="127" customWidth="1"/>
    <col min="20" max="20" width="1.7109375" style="127" customWidth="1"/>
    <col min="21" max="23" width="11.7109375" style="127" customWidth="1"/>
    <col min="24" max="24" width="1.7109375" style="127" customWidth="1"/>
    <col min="25" max="27" width="11.7109375" style="127" customWidth="1"/>
    <col min="28" max="28" width="1.7109375" style="127" customWidth="1"/>
    <col min="29" max="31" width="11.7109375" style="127" customWidth="1"/>
    <col min="32" max="32" width="1.7109375" style="127" customWidth="1"/>
    <col min="33" max="35" width="11.7109375" style="127" customWidth="1"/>
    <col min="36" max="36" width="1.7109375" style="127" customWidth="1"/>
    <col min="37" max="46" width="11.42578125" style="150"/>
    <col min="47" max="16384" width="11.42578125" style="127"/>
  </cols>
  <sheetData>
    <row r="1" spans="1:47"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K1" s="127"/>
      <c r="AL1" s="127"/>
      <c r="AM1" s="127"/>
      <c r="AN1" s="127"/>
    </row>
    <row r="2" spans="1:47" ht="21" x14ac:dyDescent="0.35">
      <c r="A2" s="13" t="s">
        <v>444</v>
      </c>
      <c r="B2" s="125"/>
      <c r="C2" s="256" t="s">
        <v>709</v>
      </c>
      <c r="D2" s="240"/>
      <c r="E2" s="240"/>
      <c r="F2" s="240"/>
      <c r="G2" s="240"/>
      <c r="H2" s="240"/>
      <c r="I2" s="240"/>
      <c r="J2" s="240"/>
      <c r="K2" s="240"/>
      <c r="L2" s="240"/>
      <c r="M2" s="240"/>
      <c r="N2" s="240"/>
      <c r="O2" s="240"/>
      <c r="P2" s="240"/>
      <c r="Q2" s="240"/>
      <c r="R2" s="240"/>
      <c r="S2" s="240"/>
      <c r="T2" s="240"/>
      <c r="U2" s="240"/>
      <c r="V2" s="240"/>
      <c r="W2" s="240"/>
      <c r="X2" s="240"/>
      <c r="Y2" s="240"/>
      <c r="Z2" s="240"/>
      <c r="AA2" s="240"/>
      <c r="AB2" s="125"/>
      <c r="AK2" s="127"/>
      <c r="AL2" s="127"/>
      <c r="AM2" s="127"/>
      <c r="AN2" s="127"/>
    </row>
    <row r="3" spans="1:47" ht="16.5" thickBot="1" x14ac:dyDescent="0.25">
      <c r="A3" s="18" t="s">
        <v>447</v>
      </c>
      <c r="B3" s="125"/>
      <c r="C3" s="188"/>
      <c r="D3" s="189"/>
      <c r="E3" s="189"/>
      <c r="F3" s="125"/>
      <c r="G3" s="188"/>
      <c r="H3" s="188"/>
      <c r="I3" s="188"/>
      <c r="J3" s="188"/>
      <c r="K3" s="188"/>
      <c r="L3" s="125"/>
      <c r="M3" s="188"/>
      <c r="N3" s="188"/>
      <c r="O3" s="188"/>
      <c r="P3" s="188"/>
      <c r="Q3" s="188"/>
      <c r="R3" s="188"/>
      <c r="S3" s="188"/>
      <c r="T3" s="125"/>
      <c r="U3" s="188"/>
      <c r="V3" s="189"/>
      <c r="W3" s="189"/>
      <c r="X3" s="125"/>
      <c r="Y3" s="125"/>
      <c r="Z3" s="125"/>
      <c r="AA3" s="125"/>
      <c r="AB3" s="125"/>
      <c r="AK3" s="127"/>
      <c r="AL3" s="127"/>
      <c r="AM3" s="127"/>
      <c r="AN3" s="127"/>
    </row>
    <row r="4" spans="1:47" ht="16.5" thickBot="1" x14ac:dyDescent="0.25">
      <c r="A4" s="35" t="s">
        <v>446</v>
      </c>
      <c r="B4" s="125"/>
      <c r="C4" s="375" t="s">
        <v>604</v>
      </c>
      <c r="D4" s="373"/>
      <c r="E4" s="374"/>
      <c r="F4" s="125"/>
      <c r="G4" s="375" t="s">
        <v>536</v>
      </c>
      <c r="H4" s="373"/>
      <c r="I4" s="373"/>
      <c r="J4" s="373"/>
      <c r="K4" s="374"/>
      <c r="L4" s="125"/>
      <c r="M4" s="375" t="s">
        <v>536</v>
      </c>
      <c r="N4" s="376"/>
      <c r="O4" s="376"/>
      <c r="P4" s="376"/>
      <c r="Q4" s="376"/>
      <c r="R4" s="376"/>
      <c r="S4" s="377"/>
      <c r="T4" s="125"/>
      <c r="U4" s="375" t="s">
        <v>536</v>
      </c>
      <c r="V4" s="373"/>
      <c r="W4" s="374"/>
      <c r="X4" s="125"/>
      <c r="Y4" s="375" t="s">
        <v>536</v>
      </c>
      <c r="Z4" s="373"/>
      <c r="AA4" s="374"/>
      <c r="AB4" s="125"/>
      <c r="AU4" s="150"/>
    </row>
    <row r="5" spans="1:47" ht="16.5" thickBot="1" x14ac:dyDescent="0.25">
      <c r="A5" s="135" t="s">
        <v>445</v>
      </c>
      <c r="B5" s="125"/>
      <c r="C5" s="375" t="s">
        <v>603</v>
      </c>
      <c r="D5" s="373"/>
      <c r="E5" s="374"/>
      <c r="F5" s="125"/>
      <c r="G5" s="375" t="s">
        <v>504</v>
      </c>
      <c r="H5" s="373"/>
      <c r="I5" s="373"/>
      <c r="J5" s="373"/>
      <c r="K5" s="374"/>
      <c r="L5" s="125"/>
      <c r="M5" s="375" t="s">
        <v>505</v>
      </c>
      <c r="N5" s="376"/>
      <c r="O5" s="376"/>
      <c r="P5" s="376"/>
      <c r="Q5" s="376"/>
      <c r="R5" s="376"/>
      <c r="S5" s="377"/>
      <c r="T5" s="125"/>
      <c r="U5" s="375" t="s">
        <v>516</v>
      </c>
      <c r="V5" s="373"/>
      <c r="W5" s="374"/>
      <c r="X5" s="125"/>
      <c r="Y5" s="372" t="s">
        <v>515</v>
      </c>
      <c r="Z5" s="373"/>
      <c r="AA5" s="374"/>
      <c r="AB5" s="125"/>
      <c r="AU5" s="150"/>
    </row>
    <row r="6" spans="1:47" ht="16.5" thickBot="1" x14ac:dyDescent="0.25">
      <c r="A6" s="125"/>
      <c r="B6" s="125"/>
      <c r="C6" s="375" t="s">
        <v>591</v>
      </c>
      <c r="D6" s="373"/>
      <c r="E6" s="374"/>
      <c r="F6" s="125"/>
      <c r="G6" s="125"/>
      <c r="H6" s="245">
        <v>1</v>
      </c>
      <c r="I6" s="246">
        <v>2</v>
      </c>
      <c r="J6" s="246">
        <v>3</v>
      </c>
      <c r="K6" s="246">
        <v>4</v>
      </c>
      <c r="L6" s="177" t="s">
        <v>503</v>
      </c>
      <c r="M6" s="125"/>
      <c r="N6" s="375" t="s">
        <v>543</v>
      </c>
      <c r="O6" s="374"/>
      <c r="P6" s="375" t="s">
        <v>544</v>
      </c>
      <c r="Q6" s="374"/>
      <c r="R6" s="125"/>
      <c r="S6" s="243" t="s">
        <v>774</v>
      </c>
      <c r="T6" s="125"/>
      <c r="U6" s="375" t="s">
        <v>780</v>
      </c>
      <c r="V6" s="373"/>
      <c r="W6" s="374"/>
      <c r="X6" s="125"/>
      <c r="Y6" s="125"/>
      <c r="Z6" s="125"/>
      <c r="AA6" s="125"/>
      <c r="AB6" s="125"/>
      <c r="AU6" s="150"/>
    </row>
    <row r="7" spans="1:47" ht="16.5" thickBot="1" x14ac:dyDescent="0.25">
      <c r="A7" s="125"/>
      <c r="B7" s="125"/>
      <c r="C7" s="157" t="s">
        <v>64</v>
      </c>
      <c r="D7" s="145" t="s">
        <v>426</v>
      </c>
      <c r="E7" s="145" t="s">
        <v>427</v>
      </c>
      <c r="F7" s="125"/>
      <c r="G7" s="381" t="s">
        <v>847</v>
      </c>
      <c r="H7" s="382"/>
      <c r="I7" s="382"/>
      <c r="J7" s="382"/>
      <c r="K7" s="382"/>
      <c r="L7" s="177" t="s">
        <v>440</v>
      </c>
      <c r="M7" s="403" t="s">
        <v>848</v>
      </c>
      <c r="N7" s="404"/>
      <c r="O7" s="404"/>
      <c r="P7" s="404"/>
      <c r="Q7" s="404"/>
      <c r="R7" s="404"/>
      <c r="S7" s="404"/>
      <c r="T7" s="125"/>
      <c r="U7" s="381" t="s">
        <v>843</v>
      </c>
      <c r="V7" s="382"/>
      <c r="W7" s="382"/>
      <c r="X7" s="125"/>
      <c r="Y7" s="381" t="s">
        <v>857</v>
      </c>
      <c r="Z7" s="382"/>
      <c r="AA7" s="382"/>
      <c r="AB7" s="125"/>
      <c r="AU7" s="150"/>
    </row>
    <row r="8" spans="1:47" ht="16.5" thickBot="1" x14ac:dyDescent="0.25">
      <c r="A8" s="145" t="s">
        <v>645</v>
      </c>
      <c r="B8" s="125"/>
      <c r="C8" s="157" t="s">
        <v>636</v>
      </c>
      <c r="D8" s="181" t="s">
        <v>646</v>
      </c>
      <c r="E8" s="185" t="s">
        <v>647</v>
      </c>
      <c r="F8" s="125"/>
      <c r="G8" s="145" t="s">
        <v>636</v>
      </c>
      <c r="H8" s="145" t="s">
        <v>426</v>
      </c>
      <c r="I8" s="145" t="s">
        <v>426</v>
      </c>
      <c r="J8" s="145" t="s">
        <v>426</v>
      </c>
      <c r="K8" s="145" t="s">
        <v>426</v>
      </c>
      <c r="L8" s="178"/>
      <c r="M8" s="145" t="s">
        <v>636</v>
      </c>
      <c r="N8" s="145" t="s">
        <v>426</v>
      </c>
      <c r="O8" s="145" t="s">
        <v>427</v>
      </c>
      <c r="P8" s="145" t="s">
        <v>426</v>
      </c>
      <c r="Q8" s="145" t="s">
        <v>427</v>
      </c>
      <c r="R8" s="111"/>
      <c r="S8" s="111"/>
      <c r="T8" s="125"/>
      <c r="U8" s="145" t="s">
        <v>636</v>
      </c>
      <c r="V8" s="145" t="s">
        <v>426</v>
      </c>
      <c r="W8" s="145" t="s">
        <v>427</v>
      </c>
      <c r="X8" s="125"/>
      <c r="Y8" s="145" t="s">
        <v>636</v>
      </c>
      <c r="Z8" s="145" t="s">
        <v>426</v>
      </c>
      <c r="AA8" s="145" t="s">
        <v>427</v>
      </c>
      <c r="AB8" s="125"/>
    </row>
    <row r="9" spans="1:47" s="129" customFormat="1" ht="16.5" thickBot="1" x14ac:dyDescent="0.25">
      <c r="A9" s="214" t="s">
        <v>644</v>
      </c>
      <c r="B9" s="126"/>
      <c r="C9" s="126"/>
      <c r="D9" s="234">
        <v>1</v>
      </c>
      <c r="E9" s="234">
        <v>1</v>
      </c>
      <c r="F9" s="126"/>
      <c r="G9" s="126"/>
      <c r="H9" s="234">
        <v>1</v>
      </c>
      <c r="I9" s="234">
        <v>1</v>
      </c>
      <c r="J9" s="234">
        <v>1</v>
      </c>
      <c r="K9" s="234">
        <v>1</v>
      </c>
      <c r="L9" s="177"/>
      <c r="M9" s="126"/>
      <c r="N9" s="234">
        <v>1</v>
      </c>
      <c r="O9" s="234">
        <v>1</v>
      </c>
      <c r="P9" s="234">
        <v>1</v>
      </c>
      <c r="Q9" s="234">
        <v>1</v>
      </c>
      <c r="R9" s="398" t="s">
        <v>785</v>
      </c>
      <c r="S9" s="402"/>
      <c r="T9" s="126"/>
      <c r="U9" s="126"/>
      <c r="V9" s="234">
        <v>1</v>
      </c>
      <c r="W9" s="234">
        <v>1</v>
      </c>
      <c r="X9" s="126"/>
      <c r="Y9" s="126"/>
      <c r="Z9" s="234">
        <v>1</v>
      </c>
      <c r="AA9" s="234">
        <v>1</v>
      </c>
      <c r="AB9" s="126"/>
      <c r="AK9" s="151"/>
      <c r="AL9" s="151"/>
      <c r="AM9" s="151"/>
      <c r="AN9" s="151"/>
      <c r="AO9" s="151"/>
      <c r="AP9" s="151"/>
      <c r="AQ9" s="151"/>
      <c r="AR9" s="151"/>
      <c r="AS9" s="151"/>
      <c r="AT9" s="151"/>
    </row>
    <row r="10" spans="1:47" s="226" customFormat="1" x14ac:dyDescent="0.2">
      <c r="A10" s="218" t="s">
        <v>642</v>
      </c>
      <c r="B10" s="219"/>
      <c r="C10" s="219"/>
      <c r="D10" s="220">
        <f>COUNT(D13:D37)</f>
        <v>2</v>
      </c>
      <c r="E10" s="220">
        <f>COUNT(E13:E37)</f>
        <v>2</v>
      </c>
      <c r="F10" s="219"/>
      <c r="G10" s="219"/>
      <c r="H10" s="220">
        <f>COUNT(H13:H37)</f>
        <v>3</v>
      </c>
      <c r="I10" s="220">
        <f>COUNT(I13:I37)</f>
        <v>3</v>
      </c>
      <c r="J10" s="220">
        <f>COUNT(J13:J37)</f>
        <v>3</v>
      </c>
      <c r="K10" s="220">
        <f>COUNT(K13:K37)</f>
        <v>3</v>
      </c>
      <c r="L10" s="227"/>
      <c r="M10" s="219"/>
      <c r="N10" s="220">
        <f>COUNT(N13:N37)</f>
        <v>3</v>
      </c>
      <c r="O10" s="220">
        <f>COUNT(O13:O37)</f>
        <v>3</v>
      </c>
      <c r="P10" s="220">
        <f>COUNT(P13:P37)</f>
        <v>3</v>
      </c>
      <c r="Q10" s="220">
        <f>COUNT(Q13:Q37)</f>
        <v>3</v>
      </c>
      <c r="R10" s="220"/>
      <c r="S10" s="220"/>
      <c r="T10" s="219"/>
      <c r="U10" s="219"/>
      <c r="V10" s="220">
        <f>COUNT(V13:V37)</f>
        <v>1</v>
      </c>
      <c r="W10" s="220">
        <f>COUNT(W13:W37)</f>
        <v>1</v>
      </c>
      <c r="X10" s="219"/>
      <c r="Y10" s="219"/>
      <c r="Z10" s="220">
        <f>COUNT(Z13:Z37)</f>
        <v>3</v>
      </c>
      <c r="AA10" s="220">
        <f>COUNT(AA13:AA37)</f>
        <v>3</v>
      </c>
      <c r="AB10" s="219"/>
      <c r="AK10" s="225"/>
      <c r="AL10" s="225"/>
      <c r="AM10" s="225"/>
      <c r="AN10" s="225"/>
      <c r="AO10" s="225"/>
      <c r="AP10" s="225"/>
      <c r="AQ10" s="225"/>
      <c r="AR10" s="225"/>
      <c r="AS10" s="225"/>
      <c r="AT10" s="225"/>
    </row>
    <row r="11" spans="1:47" s="232" customFormat="1" x14ac:dyDescent="0.2">
      <c r="A11" s="221" t="s">
        <v>643</v>
      </c>
      <c r="B11" s="233"/>
      <c r="C11" s="385" t="s">
        <v>935</v>
      </c>
      <c r="D11" s="385"/>
      <c r="E11" s="385"/>
      <c r="F11" s="233"/>
      <c r="G11" s="385" t="s">
        <v>936</v>
      </c>
      <c r="H11" s="385"/>
      <c r="I11" s="385"/>
      <c r="J11" s="385"/>
      <c r="K11" s="385"/>
      <c r="L11" s="227"/>
      <c r="M11" s="385" t="s">
        <v>937</v>
      </c>
      <c r="N11" s="385"/>
      <c r="O11" s="385"/>
      <c r="P11" s="385"/>
      <c r="Q11" s="385"/>
      <c r="R11" s="229"/>
      <c r="S11" s="229"/>
      <c r="T11" s="233"/>
      <c r="U11" s="385" t="s">
        <v>938</v>
      </c>
      <c r="V11" s="385"/>
      <c r="W11" s="385"/>
      <c r="X11" s="233"/>
      <c r="Y11" s="385" t="s">
        <v>939</v>
      </c>
      <c r="Z11" s="385"/>
      <c r="AA11" s="385"/>
      <c r="AB11" s="233"/>
      <c r="AK11" s="231"/>
      <c r="AL11" s="231"/>
      <c r="AM11" s="231"/>
      <c r="AN11" s="231"/>
      <c r="AO11" s="231"/>
      <c r="AP11" s="231"/>
      <c r="AQ11" s="231"/>
      <c r="AR11" s="231"/>
      <c r="AS11" s="231"/>
      <c r="AT11" s="231"/>
    </row>
    <row r="12" spans="1:47" x14ac:dyDescent="0.2">
      <c r="A12" s="130" t="s">
        <v>317</v>
      </c>
      <c r="B12" s="125"/>
      <c r="C12" s="131" t="s">
        <v>438</v>
      </c>
      <c r="D12" s="131" t="s">
        <v>433</v>
      </c>
      <c r="E12" s="130" t="s">
        <v>4</v>
      </c>
      <c r="F12" s="125"/>
      <c r="G12" s="131" t="s">
        <v>438</v>
      </c>
      <c r="H12" s="130" t="s">
        <v>4</v>
      </c>
      <c r="I12" s="130" t="s">
        <v>4</v>
      </c>
      <c r="J12" s="130" t="s">
        <v>4</v>
      </c>
      <c r="K12" s="130" t="s">
        <v>4</v>
      </c>
      <c r="L12" s="178"/>
      <c r="M12" s="131" t="s">
        <v>438</v>
      </c>
      <c r="N12" s="130" t="s">
        <v>0</v>
      </c>
      <c r="O12" s="130" t="s">
        <v>0</v>
      </c>
      <c r="P12" s="130" t="s">
        <v>0</v>
      </c>
      <c r="Q12" s="130" t="s">
        <v>0</v>
      </c>
      <c r="R12" s="111"/>
      <c r="S12" s="111"/>
      <c r="T12" s="125"/>
      <c r="U12" s="131" t="s">
        <v>438</v>
      </c>
      <c r="V12" s="130" t="s">
        <v>3</v>
      </c>
      <c r="W12" s="130" t="s">
        <v>3</v>
      </c>
      <c r="X12" s="125"/>
      <c r="Y12" s="131" t="s">
        <v>438</v>
      </c>
      <c r="Z12" s="130" t="s">
        <v>3</v>
      </c>
      <c r="AA12" s="130" t="s">
        <v>3</v>
      </c>
      <c r="AB12" s="125"/>
    </row>
    <row r="13" spans="1:47" x14ac:dyDescent="0.25">
      <c r="A13" s="130">
        <v>1</v>
      </c>
      <c r="B13" s="125"/>
      <c r="C13" s="171">
        <v>0</v>
      </c>
      <c r="D13" s="182">
        <v>40</v>
      </c>
      <c r="E13" s="172">
        <v>1</v>
      </c>
      <c r="F13" s="125"/>
      <c r="G13" s="106">
        <v>0</v>
      </c>
      <c r="H13" s="271">
        <v>50</v>
      </c>
      <c r="I13" s="271">
        <v>0</v>
      </c>
      <c r="J13" s="271">
        <v>50</v>
      </c>
      <c r="K13" s="271">
        <v>0</v>
      </c>
      <c r="L13" s="179">
        <f t="shared" ref="L13:L36" si="0">SUM(H13:K13)</f>
        <v>100</v>
      </c>
      <c r="M13" s="160">
        <v>0</v>
      </c>
      <c r="N13" s="133">
        <v>3</v>
      </c>
      <c r="O13" s="133">
        <v>0</v>
      </c>
      <c r="P13" s="133">
        <v>1</v>
      </c>
      <c r="Q13" s="133">
        <v>0</v>
      </c>
      <c r="R13" s="270">
        <f>SPIKELET_Geom!H13</f>
        <v>1</v>
      </c>
      <c r="S13" s="270">
        <f>SPIKELET_Geom!I13</f>
        <v>0.5</v>
      </c>
      <c r="T13" s="125"/>
      <c r="U13" s="160">
        <v>0</v>
      </c>
      <c r="V13" s="133">
        <v>137</v>
      </c>
      <c r="W13" s="133">
        <v>0</v>
      </c>
      <c r="X13" s="125"/>
      <c r="Y13" s="160">
        <v>0</v>
      </c>
      <c r="Z13" s="133">
        <v>30</v>
      </c>
      <c r="AA13" s="133">
        <v>0</v>
      </c>
      <c r="AB13" s="125"/>
    </row>
    <row r="14" spans="1:47" x14ac:dyDescent="0.25">
      <c r="A14" s="130">
        <v>2</v>
      </c>
      <c r="B14" s="125"/>
      <c r="C14" s="171">
        <v>100</v>
      </c>
      <c r="D14" s="183">
        <v>20</v>
      </c>
      <c r="E14" s="184">
        <v>2</v>
      </c>
      <c r="F14" s="125"/>
      <c r="G14" s="106">
        <v>30</v>
      </c>
      <c r="H14" s="272">
        <v>50</v>
      </c>
      <c r="I14" s="272">
        <v>0</v>
      </c>
      <c r="J14" s="272">
        <v>50</v>
      </c>
      <c r="K14" s="272">
        <v>0</v>
      </c>
      <c r="L14" s="179">
        <f t="shared" si="0"/>
        <v>100</v>
      </c>
      <c r="M14" s="160">
        <v>30</v>
      </c>
      <c r="N14" s="162">
        <v>3</v>
      </c>
      <c r="O14" s="162">
        <v>0</v>
      </c>
      <c r="P14" s="162">
        <v>1</v>
      </c>
      <c r="Q14" s="162">
        <v>0</v>
      </c>
      <c r="R14" s="270">
        <f>SPIKELET_Geom!H14</f>
        <v>10</v>
      </c>
      <c r="S14" s="270">
        <f>SPIKELET_Geom!I14</f>
        <v>1</v>
      </c>
      <c r="T14" s="125"/>
      <c r="U14" s="160"/>
      <c r="V14" s="162"/>
      <c r="W14" s="162"/>
      <c r="X14" s="125"/>
      <c r="Y14" s="160">
        <v>30</v>
      </c>
      <c r="Z14" s="162">
        <v>30</v>
      </c>
      <c r="AA14" s="162">
        <v>0</v>
      </c>
      <c r="AB14" s="125"/>
    </row>
    <row r="15" spans="1:47" x14ac:dyDescent="0.2">
      <c r="A15" s="130">
        <v>3</v>
      </c>
      <c r="B15" s="125"/>
      <c r="C15" s="171"/>
      <c r="D15" s="182"/>
      <c r="E15" s="172"/>
      <c r="F15" s="125"/>
      <c r="G15" s="160">
        <v>100</v>
      </c>
      <c r="H15" s="133">
        <v>25</v>
      </c>
      <c r="I15" s="133">
        <v>50</v>
      </c>
      <c r="J15" s="133">
        <v>25</v>
      </c>
      <c r="K15" s="133">
        <v>0</v>
      </c>
      <c r="L15" s="179">
        <f t="shared" si="0"/>
        <v>100</v>
      </c>
      <c r="M15" s="160">
        <v>100</v>
      </c>
      <c r="N15" s="133">
        <v>2</v>
      </c>
      <c r="O15" s="133">
        <v>0</v>
      </c>
      <c r="P15" s="133">
        <v>0.5</v>
      </c>
      <c r="Q15" s="133">
        <v>0</v>
      </c>
      <c r="R15" s="111"/>
      <c r="S15" s="111"/>
      <c r="T15" s="125"/>
      <c r="U15" s="160"/>
      <c r="V15" s="133"/>
      <c r="W15" s="133"/>
      <c r="X15" s="125"/>
      <c r="Y15" s="160">
        <v>100</v>
      </c>
      <c r="Z15" s="133">
        <v>60</v>
      </c>
      <c r="AA15" s="133">
        <v>0</v>
      </c>
      <c r="AB15" s="125"/>
    </row>
    <row r="16" spans="1:47" x14ac:dyDescent="0.2">
      <c r="A16" s="130">
        <v>4</v>
      </c>
      <c r="B16" s="125"/>
      <c r="C16" s="160"/>
      <c r="D16" s="161"/>
      <c r="E16" s="162"/>
      <c r="F16" s="125"/>
      <c r="G16" s="160"/>
      <c r="H16" s="162"/>
      <c r="I16" s="162"/>
      <c r="J16" s="162"/>
      <c r="K16" s="162"/>
      <c r="L16" s="179">
        <f t="shared" si="0"/>
        <v>0</v>
      </c>
      <c r="M16" s="160"/>
      <c r="N16" s="162"/>
      <c r="O16" s="162"/>
      <c r="P16" s="162"/>
      <c r="Q16" s="162"/>
      <c r="R16" s="111"/>
      <c r="S16" s="111"/>
      <c r="T16" s="125"/>
      <c r="U16" s="160"/>
      <c r="V16" s="162"/>
      <c r="W16" s="162"/>
      <c r="X16" s="125"/>
      <c r="Y16" s="160"/>
      <c r="Z16" s="162"/>
      <c r="AA16" s="162"/>
      <c r="AB16" s="125"/>
    </row>
    <row r="17" spans="1:28" x14ac:dyDescent="0.2">
      <c r="A17" s="130">
        <v>5</v>
      </c>
      <c r="B17" s="125"/>
      <c r="C17" s="160"/>
      <c r="D17" s="146"/>
      <c r="E17" s="133"/>
      <c r="F17" s="125"/>
      <c r="G17" s="160"/>
      <c r="H17" s="133"/>
      <c r="I17" s="133"/>
      <c r="J17" s="133"/>
      <c r="K17" s="133"/>
      <c r="L17" s="179">
        <f t="shared" si="0"/>
        <v>0</v>
      </c>
      <c r="M17" s="160"/>
      <c r="N17" s="133"/>
      <c r="O17" s="133"/>
      <c r="P17" s="133"/>
      <c r="Q17" s="133"/>
      <c r="R17" s="111"/>
      <c r="S17" s="111"/>
      <c r="T17" s="125"/>
      <c r="U17" s="160"/>
      <c r="V17" s="133"/>
      <c r="W17" s="133"/>
      <c r="X17" s="125"/>
      <c r="Y17" s="160"/>
      <c r="Z17" s="133"/>
      <c r="AA17" s="133"/>
      <c r="AB17" s="125"/>
    </row>
    <row r="18" spans="1:28" x14ac:dyDescent="0.2">
      <c r="A18" s="130">
        <v>6</v>
      </c>
      <c r="B18" s="125"/>
      <c r="C18" s="160"/>
      <c r="D18" s="161"/>
      <c r="E18" s="162"/>
      <c r="F18" s="125"/>
      <c r="G18" s="160"/>
      <c r="H18" s="162"/>
      <c r="I18" s="162"/>
      <c r="J18" s="162"/>
      <c r="K18" s="162"/>
      <c r="L18" s="179">
        <f t="shared" si="0"/>
        <v>0</v>
      </c>
      <c r="M18" s="160"/>
      <c r="N18" s="162"/>
      <c r="O18" s="162"/>
      <c r="P18" s="162"/>
      <c r="Q18" s="162"/>
      <c r="R18" s="111"/>
      <c r="S18" s="111"/>
      <c r="T18" s="125"/>
      <c r="U18" s="160"/>
      <c r="V18" s="162"/>
      <c r="W18" s="162"/>
      <c r="X18" s="125"/>
      <c r="Y18" s="160"/>
      <c r="Z18" s="162"/>
      <c r="AA18" s="162"/>
      <c r="AB18" s="125"/>
    </row>
    <row r="19" spans="1:28" x14ac:dyDescent="0.2">
      <c r="A19" s="130">
        <v>7</v>
      </c>
      <c r="B19" s="125"/>
      <c r="C19" s="160"/>
      <c r="D19" s="146"/>
      <c r="E19" s="133"/>
      <c r="F19" s="125"/>
      <c r="G19" s="160"/>
      <c r="H19" s="133"/>
      <c r="I19" s="133"/>
      <c r="J19" s="133"/>
      <c r="K19" s="133"/>
      <c r="L19" s="179">
        <f t="shared" si="0"/>
        <v>0</v>
      </c>
      <c r="M19" s="160"/>
      <c r="N19" s="133"/>
      <c r="O19" s="133"/>
      <c r="P19" s="133"/>
      <c r="Q19" s="133"/>
      <c r="R19" s="111"/>
      <c r="S19" s="111"/>
      <c r="T19" s="125"/>
      <c r="U19" s="160"/>
      <c r="V19" s="133"/>
      <c r="W19" s="133"/>
      <c r="X19" s="125"/>
      <c r="Y19" s="160"/>
      <c r="Z19" s="133"/>
      <c r="AA19" s="133"/>
      <c r="AB19" s="125"/>
    </row>
    <row r="20" spans="1:28" x14ac:dyDescent="0.2">
      <c r="A20" s="130">
        <v>8</v>
      </c>
      <c r="B20" s="125"/>
      <c r="C20" s="160"/>
      <c r="D20" s="161"/>
      <c r="E20" s="162"/>
      <c r="F20" s="125"/>
      <c r="G20" s="160"/>
      <c r="H20" s="162"/>
      <c r="I20" s="162"/>
      <c r="J20" s="162"/>
      <c r="K20" s="162"/>
      <c r="L20" s="179">
        <f t="shared" si="0"/>
        <v>0</v>
      </c>
      <c r="M20" s="160"/>
      <c r="N20" s="162"/>
      <c r="O20" s="162"/>
      <c r="P20" s="162"/>
      <c r="Q20" s="162"/>
      <c r="R20" s="111"/>
      <c r="S20" s="111"/>
      <c r="T20" s="125"/>
      <c r="U20" s="160"/>
      <c r="V20" s="162"/>
      <c r="W20" s="162"/>
      <c r="X20" s="125"/>
      <c r="Y20" s="160"/>
      <c r="Z20" s="162"/>
      <c r="AA20" s="162"/>
      <c r="AB20" s="125"/>
    </row>
    <row r="21" spans="1:28" x14ac:dyDescent="0.2">
      <c r="A21" s="130">
        <v>9</v>
      </c>
      <c r="B21" s="125"/>
      <c r="C21" s="160"/>
      <c r="D21" s="146"/>
      <c r="E21" s="133"/>
      <c r="F21" s="125"/>
      <c r="G21" s="160"/>
      <c r="H21" s="133"/>
      <c r="I21" s="133"/>
      <c r="J21" s="133"/>
      <c r="K21" s="133"/>
      <c r="L21" s="179">
        <f t="shared" si="0"/>
        <v>0</v>
      </c>
      <c r="M21" s="160"/>
      <c r="N21" s="133"/>
      <c r="O21" s="133"/>
      <c r="P21" s="133"/>
      <c r="Q21" s="133"/>
      <c r="R21" s="111"/>
      <c r="S21" s="111"/>
      <c r="T21" s="125"/>
      <c r="U21" s="160"/>
      <c r="V21" s="133"/>
      <c r="W21" s="133"/>
      <c r="X21" s="125"/>
      <c r="Y21" s="160"/>
      <c r="Z21" s="133"/>
      <c r="AA21" s="133"/>
      <c r="AB21" s="125"/>
    </row>
    <row r="22" spans="1:28" x14ac:dyDescent="0.2">
      <c r="A22" s="130">
        <v>10</v>
      </c>
      <c r="B22" s="125"/>
      <c r="C22" s="160"/>
      <c r="D22" s="161"/>
      <c r="E22" s="162"/>
      <c r="F22" s="125"/>
      <c r="G22" s="160"/>
      <c r="H22" s="162"/>
      <c r="I22" s="162"/>
      <c r="J22" s="162"/>
      <c r="K22" s="162"/>
      <c r="L22" s="179">
        <f t="shared" si="0"/>
        <v>0</v>
      </c>
      <c r="M22" s="160"/>
      <c r="N22" s="162"/>
      <c r="O22" s="162"/>
      <c r="P22" s="162"/>
      <c r="Q22" s="162"/>
      <c r="R22" s="111"/>
      <c r="S22" s="111"/>
      <c r="T22" s="125"/>
      <c r="U22" s="160"/>
      <c r="V22" s="162"/>
      <c r="W22" s="162"/>
      <c r="X22" s="125"/>
      <c r="Y22" s="160"/>
      <c r="Z22" s="162"/>
      <c r="AA22" s="162"/>
      <c r="AB22" s="125"/>
    </row>
    <row r="23" spans="1:28" x14ac:dyDescent="0.2">
      <c r="A23" s="130">
        <v>11</v>
      </c>
      <c r="B23" s="125"/>
      <c r="C23" s="160"/>
      <c r="D23" s="146"/>
      <c r="E23" s="133"/>
      <c r="F23" s="125"/>
      <c r="G23" s="160"/>
      <c r="H23" s="133"/>
      <c r="I23" s="133"/>
      <c r="J23" s="133"/>
      <c r="K23" s="133"/>
      <c r="L23" s="179">
        <f t="shared" si="0"/>
        <v>0</v>
      </c>
      <c r="M23" s="160"/>
      <c r="N23" s="133"/>
      <c r="O23" s="133"/>
      <c r="P23" s="133"/>
      <c r="Q23" s="133"/>
      <c r="R23" s="111"/>
      <c r="S23" s="111"/>
      <c r="T23" s="125"/>
      <c r="U23" s="160"/>
      <c r="V23" s="133"/>
      <c r="W23" s="133"/>
      <c r="X23" s="125"/>
      <c r="Y23" s="160"/>
      <c r="Z23" s="133"/>
      <c r="AA23" s="133"/>
      <c r="AB23" s="125"/>
    </row>
    <row r="24" spans="1:28" x14ac:dyDescent="0.2">
      <c r="A24" s="130">
        <v>12</v>
      </c>
      <c r="B24" s="125"/>
      <c r="C24" s="160"/>
      <c r="D24" s="161"/>
      <c r="E24" s="162"/>
      <c r="F24" s="125"/>
      <c r="G24" s="160"/>
      <c r="H24" s="162"/>
      <c r="I24" s="162"/>
      <c r="J24" s="162"/>
      <c r="K24" s="162"/>
      <c r="L24" s="179">
        <f t="shared" si="0"/>
        <v>0</v>
      </c>
      <c r="M24" s="160"/>
      <c r="N24" s="162"/>
      <c r="O24" s="162"/>
      <c r="P24" s="162"/>
      <c r="Q24" s="162"/>
      <c r="R24" s="111"/>
      <c r="S24" s="111"/>
      <c r="T24" s="125"/>
      <c r="U24" s="160"/>
      <c r="V24" s="162"/>
      <c r="W24" s="162"/>
      <c r="X24" s="125"/>
      <c r="Y24" s="160"/>
      <c r="Z24" s="162"/>
      <c r="AA24" s="162"/>
      <c r="AB24" s="125"/>
    </row>
    <row r="25" spans="1:28" x14ac:dyDescent="0.2">
      <c r="A25" s="130">
        <v>13</v>
      </c>
      <c r="B25" s="125"/>
      <c r="C25" s="160"/>
      <c r="D25" s="146"/>
      <c r="E25" s="133"/>
      <c r="F25" s="125"/>
      <c r="G25" s="160"/>
      <c r="H25" s="133"/>
      <c r="I25" s="133"/>
      <c r="J25" s="133"/>
      <c r="K25" s="133"/>
      <c r="L25" s="179">
        <f t="shared" si="0"/>
        <v>0</v>
      </c>
      <c r="M25" s="160"/>
      <c r="N25" s="133"/>
      <c r="O25" s="133"/>
      <c r="P25" s="133"/>
      <c r="Q25" s="133"/>
      <c r="R25" s="111"/>
      <c r="S25" s="111"/>
      <c r="T25" s="125"/>
      <c r="U25" s="160"/>
      <c r="V25" s="133"/>
      <c r="W25" s="133"/>
      <c r="X25" s="125"/>
      <c r="Y25" s="160"/>
      <c r="Z25" s="133"/>
      <c r="AA25" s="133"/>
      <c r="AB25" s="125"/>
    </row>
    <row r="26" spans="1:28" x14ac:dyDescent="0.2">
      <c r="A26" s="130">
        <v>14</v>
      </c>
      <c r="B26" s="125"/>
      <c r="C26" s="160"/>
      <c r="D26" s="161"/>
      <c r="E26" s="162"/>
      <c r="F26" s="125"/>
      <c r="G26" s="160"/>
      <c r="H26" s="162"/>
      <c r="I26" s="162"/>
      <c r="J26" s="162"/>
      <c r="K26" s="162"/>
      <c r="L26" s="179">
        <f t="shared" si="0"/>
        <v>0</v>
      </c>
      <c r="M26" s="160"/>
      <c r="N26" s="162"/>
      <c r="O26" s="162"/>
      <c r="P26" s="162"/>
      <c r="Q26" s="162"/>
      <c r="R26" s="111"/>
      <c r="S26" s="111"/>
      <c r="T26" s="125"/>
      <c r="U26" s="160"/>
      <c r="V26" s="162"/>
      <c r="W26" s="162"/>
      <c r="X26" s="125"/>
      <c r="Y26" s="160"/>
      <c r="Z26" s="162"/>
      <c r="AA26" s="162"/>
      <c r="AB26" s="125"/>
    </row>
    <row r="27" spans="1:28" x14ac:dyDescent="0.2">
      <c r="A27" s="130">
        <v>15</v>
      </c>
      <c r="B27" s="125"/>
      <c r="C27" s="160"/>
      <c r="D27" s="146"/>
      <c r="E27" s="133"/>
      <c r="F27" s="125"/>
      <c r="G27" s="160"/>
      <c r="H27" s="133"/>
      <c r="I27" s="133"/>
      <c r="J27" s="133"/>
      <c r="K27" s="133"/>
      <c r="L27" s="179">
        <f t="shared" si="0"/>
        <v>0</v>
      </c>
      <c r="M27" s="160"/>
      <c r="N27" s="133"/>
      <c r="O27" s="133"/>
      <c r="P27" s="133"/>
      <c r="Q27" s="133"/>
      <c r="R27" s="111"/>
      <c r="S27" s="111"/>
      <c r="T27" s="125"/>
      <c r="U27" s="160"/>
      <c r="V27" s="133"/>
      <c r="W27" s="133"/>
      <c r="X27" s="125"/>
      <c r="Y27" s="160"/>
      <c r="Z27" s="133"/>
      <c r="AA27" s="133"/>
      <c r="AB27" s="125"/>
    </row>
    <row r="28" spans="1:28" x14ac:dyDescent="0.2">
      <c r="A28" s="130">
        <v>16</v>
      </c>
      <c r="B28" s="125"/>
      <c r="C28" s="160"/>
      <c r="D28" s="161"/>
      <c r="E28" s="162"/>
      <c r="F28" s="125"/>
      <c r="G28" s="160"/>
      <c r="H28" s="162"/>
      <c r="I28" s="162"/>
      <c r="J28" s="162"/>
      <c r="K28" s="162"/>
      <c r="L28" s="179">
        <f t="shared" si="0"/>
        <v>0</v>
      </c>
      <c r="M28" s="160"/>
      <c r="N28" s="162"/>
      <c r="O28" s="162"/>
      <c r="P28" s="162"/>
      <c r="Q28" s="162"/>
      <c r="R28" s="111"/>
      <c r="S28" s="111"/>
      <c r="T28" s="125"/>
      <c r="U28" s="160"/>
      <c r="V28" s="162"/>
      <c r="W28" s="162"/>
      <c r="X28" s="125"/>
      <c r="Y28" s="160"/>
      <c r="Z28" s="162"/>
      <c r="AA28" s="162"/>
      <c r="AB28" s="125"/>
    </row>
    <row r="29" spans="1:28" x14ac:dyDescent="0.2">
      <c r="A29" s="130">
        <v>17</v>
      </c>
      <c r="B29" s="125"/>
      <c r="C29" s="160"/>
      <c r="D29" s="146"/>
      <c r="E29" s="133"/>
      <c r="F29" s="125"/>
      <c r="G29" s="160"/>
      <c r="H29" s="133"/>
      <c r="I29" s="133"/>
      <c r="J29" s="133"/>
      <c r="K29" s="133"/>
      <c r="L29" s="179">
        <f t="shared" si="0"/>
        <v>0</v>
      </c>
      <c r="M29" s="160"/>
      <c r="N29" s="133"/>
      <c r="O29" s="133"/>
      <c r="P29" s="133"/>
      <c r="Q29" s="133"/>
      <c r="R29" s="111"/>
      <c r="S29" s="111"/>
      <c r="T29" s="125"/>
      <c r="U29" s="160"/>
      <c r="V29" s="133"/>
      <c r="W29" s="133"/>
      <c r="X29" s="125"/>
      <c r="Y29" s="160"/>
      <c r="Z29" s="133"/>
      <c r="AA29" s="133"/>
      <c r="AB29" s="125"/>
    </row>
    <row r="30" spans="1:28" x14ac:dyDescent="0.2">
      <c r="A30" s="130">
        <v>18</v>
      </c>
      <c r="B30" s="125"/>
      <c r="C30" s="160"/>
      <c r="D30" s="161"/>
      <c r="E30" s="162"/>
      <c r="F30" s="125"/>
      <c r="G30" s="160"/>
      <c r="H30" s="162"/>
      <c r="I30" s="162"/>
      <c r="J30" s="162"/>
      <c r="K30" s="162"/>
      <c r="L30" s="179">
        <f t="shared" si="0"/>
        <v>0</v>
      </c>
      <c r="M30" s="160"/>
      <c r="N30" s="162"/>
      <c r="O30" s="162"/>
      <c r="P30" s="162"/>
      <c r="Q30" s="162"/>
      <c r="R30" s="111"/>
      <c r="S30" s="111"/>
      <c r="T30" s="125"/>
      <c r="U30" s="160"/>
      <c r="V30" s="162"/>
      <c r="W30" s="162"/>
      <c r="X30" s="125"/>
      <c r="Y30" s="160"/>
      <c r="Z30" s="162"/>
      <c r="AA30" s="162"/>
      <c r="AB30" s="125"/>
    </row>
    <row r="31" spans="1:28" x14ac:dyDescent="0.2">
      <c r="A31" s="130">
        <v>19</v>
      </c>
      <c r="B31" s="125"/>
      <c r="C31" s="160"/>
      <c r="D31" s="146"/>
      <c r="E31" s="133"/>
      <c r="F31" s="125"/>
      <c r="G31" s="160"/>
      <c r="H31" s="133"/>
      <c r="I31" s="133"/>
      <c r="J31" s="133"/>
      <c r="K31" s="133"/>
      <c r="L31" s="179">
        <f t="shared" si="0"/>
        <v>0</v>
      </c>
      <c r="M31" s="160"/>
      <c r="N31" s="133"/>
      <c r="O31" s="133"/>
      <c r="P31" s="133"/>
      <c r="Q31" s="133"/>
      <c r="R31" s="111"/>
      <c r="S31" s="111"/>
      <c r="T31" s="125"/>
      <c r="U31" s="160"/>
      <c r="V31" s="133"/>
      <c r="W31" s="133"/>
      <c r="X31" s="125"/>
      <c r="Y31" s="160"/>
      <c r="Z31" s="133"/>
      <c r="AA31" s="133"/>
      <c r="AB31" s="125"/>
    </row>
    <row r="32" spans="1:28" x14ac:dyDescent="0.2">
      <c r="A32" s="130">
        <v>20</v>
      </c>
      <c r="B32" s="125"/>
      <c r="C32" s="160"/>
      <c r="D32" s="161"/>
      <c r="E32" s="162"/>
      <c r="F32" s="125"/>
      <c r="G32" s="160"/>
      <c r="H32" s="162"/>
      <c r="I32" s="162"/>
      <c r="J32" s="162"/>
      <c r="K32" s="162"/>
      <c r="L32" s="179">
        <f t="shared" si="0"/>
        <v>0</v>
      </c>
      <c r="M32" s="160"/>
      <c r="N32" s="162"/>
      <c r="O32" s="162"/>
      <c r="P32" s="162"/>
      <c r="Q32" s="162"/>
      <c r="R32" s="111"/>
      <c r="S32" s="111"/>
      <c r="T32" s="125"/>
      <c r="U32" s="160"/>
      <c r="V32" s="162"/>
      <c r="W32" s="162"/>
      <c r="X32" s="125"/>
      <c r="Y32" s="160"/>
      <c r="Z32" s="162"/>
      <c r="AA32" s="162"/>
      <c r="AB32" s="125"/>
    </row>
    <row r="33" spans="1:28" x14ac:dyDescent="0.2">
      <c r="A33" s="130">
        <v>21</v>
      </c>
      <c r="B33" s="125"/>
      <c r="C33" s="160"/>
      <c r="D33" s="146"/>
      <c r="E33" s="133"/>
      <c r="F33" s="125"/>
      <c r="G33" s="160"/>
      <c r="H33" s="133"/>
      <c r="I33" s="133"/>
      <c r="J33" s="133"/>
      <c r="K33" s="133"/>
      <c r="L33" s="179">
        <f t="shared" si="0"/>
        <v>0</v>
      </c>
      <c r="M33" s="160"/>
      <c r="N33" s="133"/>
      <c r="O33" s="133"/>
      <c r="P33" s="133"/>
      <c r="Q33" s="133"/>
      <c r="R33" s="111"/>
      <c r="S33" s="111"/>
      <c r="T33" s="125"/>
      <c r="U33" s="160"/>
      <c r="V33" s="133"/>
      <c r="W33" s="133"/>
      <c r="X33" s="125"/>
      <c r="Y33" s="160"/>
      <c r="Z33" s="133"/>
      <c r="AA33" s="133"/>
      <c r="AB33" s="125"/>
    </row>
    <row r="34" spans="1:28" x14ac:dyDescent="0.2">
      <c r="A34" s="130">
        <v>22</v>
      </c>
      <c r="B34" s="125"/>
      <c r="C34" s="160"/>
      <c r="D34" s="161"/>
      <c r="E34" s="162"/>
      <c r="F34" s="125"/>
      <c r="G34" s="160"/>
      <c r="H34" s="162"/>
      <c r="I34" s="162"/>
      <c r="J34" s="162"/>
      <c r="K34" s="162"/>
      <c r="L34" s="179">
        <f t="shared" si="0"/>
        <v>0</v>
      </c>
      <c r="M34" s="160"/>
      <c r="N34" s="162"/>
      <c r="O34" s="162"/>
      <c r="P34" s="162"/>
      <c r="Q34" s="162"/>
      <c r="R34" s="111"/>
      <c r="S34" s="111"/>
      <c r="T34" s="125"/>
      <c r="U34" s="160"/>
      <c r="V34" s="162"/>
      <c r="W34" s="162"/>
      <c r="X34" s="125"/>
      <c r="Y34" s="160"/>
      <c r="Z34" s="162"/>
      <c r="AA34" s="162"/>
      <c r="AB34" s="125"/>
    </row>
    <row r="35" spans="1:28" x14ac:dyDescent="0.2">
      <c r="A35" s="130">
        <v>23</v>
      </c>
      <c r="B35" s="125"/>
      <c r="C35" s="160"/>
      <c r="D35" s="146"/>
      <c r="E35" s="133"/>
      <c r="F35" s="125"/>
      <c r="G35" s="160"/>
      <c r="H35" s="133"/>
      <c r="I35" s="133"/>
      <c r="J35" s="133"/>
      <c r="K35" s="133"/>
      <c r="L35" s="179">
        <f t="shared" si="0"/>
        <v>0</v>
      </c>
      <c r="M35" s="160"/>
      <c r="N35" s="133"/>
      <c r="O35" s="133"/>
      <c r="P35" s="133"/>
      <c r="Q35" s="133"/>
      <c r="R35" s="111"/>
      <c r="S35" s="111"/>
      <c r="T35" s="125"/>
      <c r="U35" s="160"/>
      <c r="V35" s="133"/>
      <c r="W35" s="133"/>
      <c r="X35" s="125"/>
      <c r="Y35" s="160"/>
      <c r="Z35" s="133"/>
      <c r="AA35" s="133"/>
      <c r="AB35" s="125"/>
    </row>
    <row r="36" spans="1:28" x14ac:dyDescent="0.2">
      <c r="A36" s="130">
        <v>24</v>
      </c>
      <c r="B36" s="125"/>
      <c r="C36" s="160"/>
      <c r="D36" s="161"/>
      <c r="E36" s="162"/>
      <c r="F36" s="125"/>
      <c r="G36" s="160"/>
      <c r="H36" s="162"/>
      <c r="I36" s="162"/>
      <c r="J36" s="162"/>
      <c r="K36" s="162"/>
      <c r="L36" s="179">
        <f t="shared" si="0"/>
        <v>0</v>
      </c>
      <c r="M36" s="160"/>
      <c r="N36" s="162"/>
      <c r="O36" s="162"/>
      <c r="P36" s="162"/>
      <c r="Q36" s="162"/>
      <c r="R36" s="111"/>
      <c r="S36" s="111"/>
      <c r="T36" s="125"/>
      <c r="U36" s="160"/>
      <c r="V36" s="162"/>
      <c r="W36" s="162"/>
      <c r="X36" s="125"/>
      <c r="Y36" s="160"/>
      <c r="Z36" s="162"/>
      <c r="AA36" s="162"/>
      <c r="AB36" s="125"/>
    </row>
    <row r="37" spans="1:28" x14ac:dyDescent="0.2">
      <c r="A37" s="130">
        <v>25</v>
      </c>
      <c r="B37" s="125"/>
      <c r="C37" s="160"/>
      <c r="D37" s="146"/>
      <c r="E37" s="133"/>
      <c r="F37" s="125"/>
      <c r="G37" s="160"/>
      <c r="H37" s="133"/>
      <c r="I37" s="133"/>
      <c r="J37" s="133"/>
      <c r="K37" s="133"/>
      <c r="L37" s="179"/>
      <c r="M37" s="160"/>
      <c r="N37" s="133"/>
      <c r="O37" s="133"/>
      <c r="P37" s="133"/>
      <c r="Q37" s="133"/>
      <c r="R37" s="111"/>
      <c r="S37" s="111"/>
      <c r="T37" s="125"/>
      <c r="U37" s="160"/>
      <c r="V37" s="133"/>
      <c r="W37" s="133"/>
      <c r="X37" s="125"/>
      <c r="Y37" s="160"/>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37"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K49" s="127"/>
    </row>
    <row r="50" spans="1:37"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K50" s="127"/>
    </row>
    <row r="51" spans="1:37"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K51" s="127"/>
    </row>
    <row r="52" spans="1:37"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K52" s="127"/>
    </row>
    <row r="53" spans="1:37"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K53" s="127"/>
    </row>
    <row r="54" spans="1:37"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K54" s="127"/>
    </row>
    <row r="55" spans="1:37"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K55" s="127"/>
    </row>
    <row r="56" spans="1:37"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K56" s="127"/>
    </row>
    <row r="57" spans="1:37"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K57" s="127"/>
    </row>
    <row r="58" spans="1:37" x14ac:dyDescent="0.2">
      <c r="AK58" s="127"/>
    </row>
  </sheetData>
  <sheetProtection selectLockedCells="1"/>
  <mergeCells count="24">
    <mergeCell ref="Y7:AA7"/>
    <mergeCell ref="G11:K11"/>
    <mergeCell ref="U11:W11"/>
    <mergeCell ref="R9:S9"/>
    <mergeCell ref="G7:K7"/>
    <mergeCell ref="M7:S7"/>
    <mergeCell ref="U7:W7"/>
    <mergeCell ref="Y11:AA11"/>
    <mergeCell ref="C4:E4"/>
    <mergeCell ref="U4:W4"/>
    <mergeCell ref="G4:K4"/>
    <mergeCell ref="Y5:AA5"/>
    <mergeCell ref="M4:S4"/>
    <mergeCell ref="M5:S5"/>
    <mergeCell ref="Y4:AA4"/>
    <mergeCell ref="C5:E5"/>
    <mergeCell ref="G5:K5"/>
    <mergeCell ref="U5:W5"/>
    <mergeCell ref="P6:Q6"/>
    <mergeCell ref="C6:E6"/>
    <mergeCell ref="U6:W6"/>
    <mergeCell ref="N6:O6"/>
    <mergeCell ref="C11:E11"/>
    <mergeCell ref="M11:Q11"/>
  </mergeCells>
  <hyperlinks>
    <hyperlink ref="A1" location="IGAP!A1" display="IGAP!A1"/>
  </hyperlinks>
  <pageMargins left="0.7" right="0.7" top="0.75" bottom="0.75" header="0.3" footer="0.3"/>
  <pageSetup paperSize="9"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heetViews>
  <sheetFormatPr baseColWidth="10" defaultRowHeight="15.75" x14ac:dyDescent="0.25"/>
  <cols>
    <col min="1" max="1" width="13.28515625" style="71" bestFit="1" customWidth="1"/>
    <col min="2" max="2" width="1.7109375" style="71" customWidth="1"/>
    <col min="6" max="6" width="11.7109375" style="127" customWidth="1"/>
    <col min="7" max="7" width="14" style="127" bestFit="1" customWidth="1"/>
    <col min="8" max="8" width="1.7109375" style="71" customWidth="1"/>
    <col min="12" max="12" width="11.140625" style="127" customWidth="1"/>
    <col min="13" max="13" width="12.28515625" style="127" bestFit="1" customWidth="1"/>
    <col min="14" max="28" width="14.28515625" style="71" customWidth="1"/>
  </cols>
  <sheetData>
    <row r="1" spans="1:28" ht="16.5" thickBot="1" x14ac:dyDescent="0.3">
      <c r="A1" s="108" t="s">
        <v>329</v>
      </c>
      <c r="B1" s="70"/>
      <c r="C1" s="70"/>
      <c r="D1" s="70"/>
      <c r="E1" s="70"/>
      <c r="F1" s="125"/>
      <c r="G1" s="125"/>
      <c r="H1" s="70"/>
      <c r="I1" s="70"/>
      <c r="J1" s="70"/>
      <c r="K1" s="70"/>
      <c r="L1" s="125"/>
      <c r="M1" s="125"/>
      <c r="N1" s="70"/>
      <c r="O1" s="70"/>
      <c r="P1" s="70"/>
      <c r="Q1" s="70"/>
      <c r="R1" s="70"/>
      <c r="S1" s="70"/>
      <c r="T1" s="70"/>
      <c r="U1" s="70"/>
      <c r="V1" s="70"/>
      <c r="W1" s="70"/>
      <c r="X1" s="70"/>
      <c r="Y1" s="70"/>
      <c r="Z1" s="70"/>
      <c r="AA1" s="70"/>
      <c r="AB1" s="70"/>
    </row>
    <row r="2" spans="1:28" ht="21.75" thickBot="1" x14ac:dyDescent="0.3">
      <c r="A2" s="56" t="s">
        <v>444</v>
      </c>
      <c r="B2" s="70"/>
      <c r="C2" s="419" t="s">
        <v>1054</v>
      </c>
      <c r="D2" s="420"/>
      <c r="E2" s="420"/>
      <c r="F2" s="420"/>
      <c r="G2" s="420"/>
      <c r="H2" s="420"/>
      <c r="I2" s="420"/>
      <c r="J2" s="420"/>
      <c r="K2" s="420"/>
      <c r="L2" s="420"/>
      <c r="M2" s="420"/>
      <c r="N2" s="70"/>
      <c r="O2" s="70"/>
      <c r="P2" s="70"/>
      <c r="Q2" s="70"/>
      <c r="R2" s="70"/>
      <c r="S2" s="70"/>
      <c r="T2" s="70"/>
      <c r="U2" s="70"/>
      <c r="V2" s="70"/>
      <c r="W2" s="70"/>
      <c r="X2" s="70"/>
      <c r="Y2" s="70"/>
      <c r="Z2" s="70"/>
      <c r="AA2" s="70"/>
      <c r="AB2" s="70"/>
    </row>
    <row r="3" spans="1:28" ht="16.5" thickBot="1" x14ac:dyDescent="0.3">
      <c r="A3" s="58" t="s">
        <v>447</v>
      </c>
      <c r="B3" s="70"/>
      <c r="C3" s="70"/>
      <c r="D3" s="70"/>
      <c r="E3" s="70"/>
      <c r="F3" s="125"/>
      <c r="G3" s="125"/>
      <c r="H3" s="70"/>
      <c r="I3" s="70"/>
      <c r="J3" s="70"/>
      <c r="K3" s="70"/>
      <c r="L3" s="125"/>
      <c r="M3" s="125"/>
      <c r="N3" s="70"/>
      <c r="O3" s="70"/>
      <c r="P3" s="70"/>
      <c r="Q3" s="70"/>
      <c r="R3" s="70"/>
      <c r="S3" s="70"/>
      <c r="T3" s="70"/>
      <c r="U3" s="70"/>
      <c r="V3" s="70"/>
      <c r="W3" s="70"/>
      <c r="X3" s="70"/>
      <c r="Y3" s="70"/>
      <c r="Z3" s="70"/>
      <c r="AA3" s="70"/>
      <c r="AB3" s="70"/>
    </row>
    <row r="4" spans="1:28" ht="16.5" thickBot="1" x14ac:dyDescent="0.3">
      <c r="A4" s="57" t="s">
        <v>446</v>
      </c>
      <c r="B4" s="70"/>
      <c r="C4" s="421" t="s">
        <v>1061</v>
      </c>
      <c r="D4" s="422"/>
      <c r="E4" s="422"/>
      <c r="F4" s="422"/>
      <c r="G4" s="423"/>
      <c r="H4" s="70"/>
      <c r="I4" s="421" t="s">
        <v>1061</v>
      </c>
      <c r="J4" s="422"/>
      <c r="K4" s="422"/>
      <c r="L4" s="422"/>
      <c r="M4" s="423"/>
      <c r="N4" s="70"/>
      <c r="O4" s="70"/>
      <c r="P4" s="70"/>
      <c r="Q4" s="70"/>
      <c r="R4" s="70"/>
      <c r="S4" s="70"/>
      <c r="T4" s="70"/>
      <c r="U4" s="70"/>
      <c r="V4" s="70"/>
      <c r="W4" s="70"/>
      <c r="X4" s="70"/>
      <c r="Y4" s="70"/>
      <c r="Z4" s="70"/>
      <c r="AA4" s="70"/>
      <c r="AB4" s="70"/>
    </row>
    <row r="5" spans="1:28" ht="16.5" thickBot="1" x14ac:dyDescent="0.3">
      <c r="A5" s="76" t="s">
        <v>445</v>
      </c>
      <c r="B5" s="70"/>
      <c r="C5" s="424" t="s">
        <v>513</v>
      </c>
      <c r="D5" s="425"/>
      <c r="E5" s="425"/>
      <c r="F5" s="425"/>
      <c r="G5" s="426"/>
      <c r="H5" s="70"/>
      <c r="I5" s="424" t="s">
        <v>517</v>
      </c>
      <c r="J5" s="425"/>
      <c r="K5" s="425"/>
      <c r="L5" s="425"/>
      <c r="M5" s="426"/>
      <c r="N5" s="70"/>
      <c r="O5" s="70"/>
      <c r="P5" s="70"/>
      <c r="Q5" s="70"/>
      <c r="R5" s="70"/>
      <c r="S5" s="70"/>
      <c r="T5" s="70"/>
      <c r="U5" s="70"/>
      <c r="V5" s="70"/>
      <c r="W5" s="70"/>
      <c r="X5" s="70"/>
      <c r="Y5" s="70"/>
      <c r="Z5" s="70"/>
      <c r="AA5" s="70"/>
      <c r="AB5" s="70"/>
    </row>
    <row r="6" spans="1:28" ht="16.5" thickBot="1" x14ac:dyDescent="0.3">
      <c r="A6" s="70"/>
      <c r="B6" s="70"/>
      <c r="C6" s="70"/>
      <c r="D6" s="392" t="s">
        <v>634</v>
      </c>
      <c r="E6" s="388"/>
      <c r="F6" s="125"/>
      <c r="G6" s="280" t="s">
        <v>633</v>
      </c>
      <c r="H6" s="70"/>
      <c r="I6" s="70"/>
      <c r="J6" s="392" t="s">
        <v>634</v>
      </c>
      <c r="K6" s="388"/>
      <c r="L6" s="125"/>
      <c r="M6" s="280" t="s">
        <v>633</v>
      </c>
      <c r="N6" s="70"/>
      <c r="O6" s="70"/>
      <c r="P6" s="70"/>
      <c r="Q6" s="70"/>
      <c r="R6" s="70"/>
      <c r="S6" s="70"/>
      <c r="T6" s="70"/>
      <c r="U6" s="70"/>
      <c r="V6" s="70"/>
      <c r="W6" s="70"/>
      <c r="X6" s="70"/>
      <c r="Y6" s="70"/>
      <c r="Z6" s="70"/>
      <c r="AA6" s="70"/>
      <c r="AB6" s="70"/>
    </row>
    <row r="7" spans="1:28" ht="16.5" thickBot="1" x14ac:dyDescent="0.3">
      <c r="A7" s="70"/>
      <c r="B7" s="70"/>
      <c r="C7" s="395" t="s">
        <v>846</v>
      </c>
      <c r="D7" s="396"/>
      <c r="E7" s="396"/>
      <c r="F7" s="396"/>
      <c r="G7" s="396"/>
      <c r="H7" s="70"/>
      <c r="I7" s="395" t="s">
        <v>222</v>
      </c>
      <c r="J7" s="396"/>
      <c r="K7" s="396"/>
      <c r="L7" s="396"/>
      <c r="M7" s="396"/>
      <c r="N7" s="70"/>
      <c r="O7" s="70"/>
      <c r="P7" s="70"/>
      <c r="Q7" s="70"/>
      <c r="R7" s="70"/>
      <c r="S7" s="70"/>
      <c r="T7" s="70"/>
      <c r="U7" s="70"/>
      <c r="V7" s="70"/>
      <c r="W7" s="70"/>
      <c r="X7" s="70"/>
      <c r="Y7" s="70"/>
      <c r="Z7" s="70"/>
      <c r="AA7" s="70"/>
      <c r="AB7" s="70"/>
    </row>
    <row r="8" spans="1:28" ht="16.5" thickBot="1" x14ac:dyDescent="0.3">
      <c r="A8" s="145" t="s">
        <v>645</v>
      </c>
      <c r="B8" s="70"/>
      <c r="C8" s="157" t="s">
        <v>636</v>
      </c>
      <c r="D8" s="102" t="s">
        <v>426</v>
      </c>
      <c r="E8" s="102" t="s">
        <v>427</v>
      </c>
      <c r="F8" s="153" t="s">
        <v>638</v>
      </c>
      <c r="G8" s="153" t="s">
        <v>637</v>
      </c>
      <c r="H8" s="70"/>
      <c r="I8" s="157" t="s">
        <v>636</v>
      </c>
      <c r="J8" s="102" t="s">
        <v>426</v>
      </c>
      <c r="K8" s="102" t="s">
        <v>427</v>
      </c>
      <c r="L8" s="153" t="s">
        <v>638</v>
      </c>
      <c r="M8" s="153" t="s">
        <v>637</v>
      </c>
      <c r="N8" s="70"/>
      <c r="O8" s="70"/>
      <c r="P8" s="70"/>
      <c r="Q8" s="70"/>
      <c r="R8" s="70"/>
      <c r="S8" s="70"/>
      <c r="T8" s="70"/>
      <c r="U8" s="70"/>
      <c r="V8" s="70"/>
      <c r="W8" s="70"/>
      <c r="X8" s="70"/>
      <c r="Y8" s="70"/>
      <c r="Z8" s="70"/>
      <c r="AA8" s="70"/>
      <c r="AB8" s="70"/>
    </row>
    <row r="9" spans="1:28" s="115" customFormat="1" x14ac:dyDescent="0.25">
      <c r="A9" s="214" t="s">
        <v>644</v>
      </c>
      <c r="B9" s="103"/>
      <c r="C9" s="103"/>
      <c r="D9" s="234">
        <v>1</v>
      </c>
      <c r="E9" s="234">
        <v>1</v>
      </c>
      <c r="F9" s="235"/>
      <c r="G9" s="234">
        <v>1</v>
      </c>
      <c r="H9" s="103"/>
      <c r="I9" s="103"/>
      <c r="J9" s="234">
        <v>1</v>
      </c>
      <c r="K9" s="234">
        <v>1</v>
      </c>
      <c r="L9" s="235"/>
      <c r="M9" s="234">
        <v>1</v>
      </c>
      <c r="N9" s="103"/>
      <c r="O9" s="103"/>
      <c r="P9" s="103"/>
      <c r="Q9" s="103"/>
      <c r="R9" s="103"/>
      <c r="S9" s="103"/>
      <c r="T9" s="103"/>
      <c r="U9" s="103"/>
      <c r="V9" s="103"/>
      <c r="W9" s="103"/>
      <c r="X9" s="103"/>
      <c r="Y9" s="103"/>
      <c r="Z9" s="103"/>
      <c r="AA9" s="103"/>
      <c r="AB9" s="103"/>
    </row>
    <row r="10" spans="1:28" s="237" customFormat="1" x14ac:dyDescent="0.25">
      <c r="A10" s="218" t="s">
        <v>642</v>
      </c>
      <c r="B10" s="236"/>
      <c r="C10" s="236"/>
      <c r="D10" s="220">
        <f>COUNT(D13:D37)</f>
        <v>3</v>
      </c>
      <c r="E10" s="220">
        <f>COUNT(E13:E37)</f>
        <v>3</v>
      </c>
      <c r="F10" s="220"/>
      <c r="G10" s="220">
        <f>COUNT(G13:G37)</f>
        <v>4</v>
      </c>
      <c r="H10" s="236"/>
      <c r="I10" s="236"/>
      <c r="J10" s="220">
        <f>COUNT(J13:J37)</f>
        <v>3</v>
      </c>
      <c r="K10" s="220">
        <f>COUNT(K13:K37)</f>
        <v>3</v>
      </c>
      <c r="L10" s="220"/>
      <c r="M10" s="220">
        <f>COUNT(M13:M37)</f>
        <v>4</v>
      </c>
      <c r="N10" s="236"/>
      <c r="O10" s="236"/>
      <c r="P10" s="236"/>
      <c r="Q10" s="236"/>
      <c r="R10" s="236"/>
      <c r="S10" s="236"/>
      <c r="T10" s="236"/>
      <c r="U10" s="236"/>
      <c r="V10" s="236"/>
      <c r="W10" s="236"/>
      <c r="X10" s="236"/>
      <c r="Y10" s="236"/>
      <c r="Z10" s="236"/>
      <c r="AA10" s="236"/>
      <c r="AB10" s="236"/>
    </row>
    <row r="11" spans="1:28" s="237" customFormat="1" x14ac:dyDescent="0.25">
      <c r="A11" s="306" t="s">
        <v>643</v>
      </c>
      <c r="B11" s="238"/>
      <c r="C11" s="308" t="s">
        <v>940</v>
      </c>
      <c r="D11" s="308"/>
      <c r="E11" s="308"/>
      <c r="F11" s="229" t="s">
        <v>954</v>
      </c>
      <c r="G11" s="229"/>
      <c r="H11" s="238"/>
      <c r="I11" s="308" t="s">
        <v>941</v>
      </c>
      <c r="J11" s="308"/>
      <c r="K11" s="308"/>
      <c r="L11" s="229" t="s">
        <v>955</v>
      </c>
      <c r="M11" s="229"/>
      <c r="N11" s="238"/>
      <c r="O11" s="238"/>
      <c r="P11" s="238"/>
      <c r="Q11" s="238"/>
      <c r="R11" s="238"/>
      <c r="S11" s="238"/>
      <c r="T11" s="238"/>
      <c r="U11" s="238"/>
      <c r="V11" s="238"/>
      <c r="W11" s="238"/>
      <c r="X11" s="238"/>
      <c r="Y11" s="238"/>
      <c r="Z11" s="238"/>
      <c r="AA11" s="238"/>
      <c r="AB11" s="238"/>
    </row>
    <row r="12" spans="1:28" x14ac:dyDescent="0.25">
      <c r="A12" s="130" t="s">
        <v>317</v>
      </c>
      <c r="B12" s="70"/>
      <c r="C12" s="87" t="s">
        <v>438</v>
      </c>
      <c r="D12" s="130" t="s">
        <v>0</v>
      </c>
      <c r="E12" s="130" t="s">
        <v>0</v>
      </c>
      <c r="F12" s="130" t="s">
        <v>635</v>
      </c>
      <c r="G12" s="130" t="s">
        <v>454</v>
      </c>
      <c r="H12" s="70"/>
      <c r="I12" s="87" t="s">
        <v>438</v>
      </c>
      <c r="J12" s="130" t="s">
        <v>0</v>
      </c>
      <c r="K12" s="130" t="s">
        <v>0</v>
      </c>
      <c r="L12" s="130" t="s">
        <v>635</v>
      </c>
      <c r="M12" s="130" t="s">
        <v>454</v>
      </c>
      <c r="N12" s="70"/>
      <c r="O12" s="70"/>
      <c r="P12" s="70"/>
      <c r="Q12" s="70"/>
      <c r="R12" s="70"/>
      <c r="S12" s="70"/>
      <c r="T12" s="70"/>
      <c r="U12" s="70"/>
      <c r="V12" s="70"/>
      <c r="W12" s="70"/>
      <c r="X12" s="70"/>
      <c r="Y12" s="70"/>
      <c r="Z12" s="70"/>
      <c r="AA12" s="70"/>
      <c r="AB12" s="70"/>
    </row>
    <row r="13" spans="1:28" x14ac:dyDescent="0.25">
      <c r="A13" s="75">
        <v>1</v>
      </c>
      <c r="B13" s="70"/>
      <c r="C13" s="106">
        <v>0</v>
      </c>
      <c r="D13" s="105">
        <v>6</v>
      </c>
      <c r="E13" s="105">
        <v>0</v>
      </c>
      <c r="F13" s="210">
        <v>1</v>
      </c>
      <c r="G13" s="133">
        <v>0</v>
      </c>
      <c r="H13" s="70"/>
      <c r="I13" s="106">
        <v>0</v>
      </c>
      <c r="J13" s="105">
        <v>4</v>
      </c>
      <c r="K13" s="105">
        <v>0</v>
      </c>
      <c r="L13" s="210">
        <v>1</v>
      </c>
      <c r="M13" s="133">
        <v>0</v>
      </c>
      <c r="N13" s="70"/>
      <c r="O13" s="70"/>
      <c r="P13" s="70"/>
      <c r="Q13" s="70"/>
      <c r="R13" s="70"/>
      <c r="S13" s="70"/>
      <c r="T13" s="70"/>
      <c r="U13" s="70"/>
      <c r="V13" s="70"/>
      <c r="W13" s="70"/>
      <c r="X13" s="70"/>
      <c r="Y13" s="70"/>
      <c r="Z13" s="70"/>
      <c r="AA13" s="70"/>
      <c r="AB13" s="70"/>
    </row>
    <row r="14" spans="1:28" x14ac:dyDescent="0.25">
      <c r="A14" s="75">
        <v>2</v>
      </c>
      <c r="B14" s="70"/>
      <c r="C14" s="106">
        <v>30</v>
      </c>
      <c r="D14" s="107">
        <v>6</v>
      </c>
      <c r="E14" s="107">
        <v>0</v>
      </c>
      <c r="F14" s="210">
        <v>12</v>
      </c>
      <c r="G14" s="143">
        <v>0</v>
      </c>
      <c r="H14" s="70"/>
      <c r="I14" s="106">
        <v>30</v>
      </c>
      <c r="J14" s="107">
        <v>4</v>
      </c>
      <c r="K14" s="107">
        <v>0</v>
      </c>
      <c r="L14" s="210">
        <v>12</v>
      </c>
      <c r="M14" s="143">
        <v>0</v>
      </c>
      <c r="N14" s="70"/>
      <c r="O14" s="70"/>
      <c r="P14" s="70"/>
      <c r="Q14" s="70"/>
      <c r="R14" s="70"/>
      <c r="S14" s="70"/>
      <c r="T14" s="70"/>
      <c r="U14" s="70"/>
      <c r="V14" s="70"/>
      <c r="W14" s="70"/>
      <c r="X14" s="70"/>
      <c r="Y14" s="70"/>
      <c r="Z14" s="70"/>
      <c r="AA14" s="70"/>
      <c r="AB14" s="70"/>
    </row>
    <row r="15" spans="1:28" x14ac:dyDescent="0.25">
      <c r="A15" s="75">
        <v>3</v>
      </c>
      <c r="B15" s="70"/>
      <c r="C15" s="106">
        <v>100</v>
      </c>
      <c r="D15" s="105">
        <v>3</v>
      </c>
      <c r="E15" s="105">
        <v>0</v>
      </c>
      <c r="F15" s="210">
        <v>13</v>
      </c>
      <c r="G15" s="133">
        <v>0.1</v>
      </c>
      <c r="H15" s="70"/>
      <c r="I15" s="106">
        <v>100</v>
      </c>
      <c r="J15" s="105">
        <v>2</v>
      </c>
      <c r="K15" s="105">
        <v>0</v>
      </c>
      <c r="L15" s="210">
        <v>13</v>
      </c>
      <c r="M15" s="133">
        <v>0.15</v>
      </c>
      <c r="N15" s="70"/>
      <c r="O15" s="70"/>
      <c r="P15" s="70"/>
      <c r="Q15" s="70"/>
      <c r="R15" s="70"/>
      <c r="S15" s="70"/>
      <c r="T15" s="70"/>
      <c r="U15" s="70"/>
      <c r="V15" s="70"/>
      <c r="W15" s="70"/>
      <c r="X15" s="70"/>
      <c r="Y15" s="70"/>
      <c r="Z15" s="70"/>
      <c r="AA15" s="70"/>
      <c r="AB15" s="70"/>
    </row>
    <row r="16" spans="1:28" x14ac:dyDescent="0.25">
      <c r="A16" s="75">
        <v>4</v>
      </c>
      <c r="B16" s="70"/>
      <c r="C16" s="106"/>
      <c r="D16" s="107"/>
      <c r="E16" s="107"/>
      <c r="F16" s="210">
        <v>36</v>
      </c>
      <c r="G16" s="143">
        <v>1</v>
      </c>
      <c r="H16" s="70"/>
      <c r="I16" s="106"/>
      <c r="J16" s="107"/>
      <c r="K16" s="107"/>
      <c r="L16" s="210">
        <v>36</v>
      </c>
      <c r="M16" s="143">
        <v>1</v>
      </c>
      <c r="N16" s="70"/>
      <c r="O16" s="70"/>
      <c r="P16" s="70"/>
      <c r="Q16" s="70"/>
      <c r="R16" s="70"/>
      <c r="S16" s="70"/>
      <c r="T16" s="70"/>
      <c r="U16" s="70"/>
      <c r="V16" s="70"/>
      <c r="W16" s="70"/>
      <c r="X16" s="70"/>
      <c r="Y16" s="70"/>
      <c r="Z16" s="70"/>
      <c r="AA16" s="70"/>
      <c r="AB16" s="70"/>
    </row>
    <row r="17" spans="1:28" x14ac:dyDescent="0.25">
      <c r="A17" s="75">
        <v>5</v>
      </c>
      <c r="B17" s="70"/>
      <c r="C17" s="106"/>
      <c r="D17" s="105"/>
      <c r="E17" s="105"/>
      <c r="F17" s="210"/>
      <c r="G17" s="133"/>
      <c r="H17" s="70"/>
      <c r="I17" s="106"/>
      <c r="J17" s="105"/>
      <c r="K17" s="105"/>
      <c r="L17" s="210"/>
      <c r="M17" s="133"/>
      <c r="N17" s="70"/>
      <c r="O17" s="70"/>
      <c r="P17" s="70"/>
      <c r="Q17" s="70"/>
      <c r="R17" s="70"/>
      <c r="S17" s="70"/>
      <c r="T17" s="70"/>
      <c r="U17" s="70"/>
      <c r="V17" s="70"/>
      <c r="W17" s="70"/>
      <c r="X17" s="70"/>
      <c r="Y17" s="70"/>
      <c r="Z17" s="70"/>
      <c r="AA17" s="70"/>
      <c r="AB17" s="70"/>
    </row>
    <row r="18" spans="1:28" x14ac:dyDescent="0.25">
      <c r="A18" s="75">
        <v>6</v>
      </c>
      <c r="B18" s="70"/>
      <c r="C18" s="106"/>
      <c r="D18" s="107"/>
      <c r="E18" s="107"/>
      <c r="F18" s="210"/>
      <c r="G18" s="143"/>
      <c r="H18" s="70"/>
      <c r="I18" s="106"/>
      <c r="J18" s="107"/>
      <c r="K18" s="107"/>
      <c r="L18" s="210"/>
      <c r="M18" s="143"/>
      <c r="N18" s="70"/>
      <c r="O18" s="70"/>
      <c r="P18" s="70"/>
      <c r="Q18" s="70"/>
      <c r="R18" s="70"/>
      <c r="S18" s="70"/>
      <c r="T18" s="70"/>
      <c r="U18" s="70"/>
      <c r="V18" s="70"/>
      <c r="W18" s="70"/>
      <c r="X18" s="70"/>
      <c r="Y18" s="70"/>
      <c r="Z18" s="70"/>
      <c r="AA18" s="70"/>
      <c r="AB18" s="70"/>
    </row>
    <row r="19" spans="1:28" x14ac:dyDescent="0.25">
      <c r="A19" s="75">
        <v>7</v>
      </c>
      <c r="B19" s="70"/>
      <c r="C19" s="106"/>
      <c r="D19" s="105"/>
      <c r="E19" s="105"/>
      <c r="F19" s="210"/>
      <c r="G19" s="133"/>
      <c r="H19" s="70"/>
      <c r="I19" s="106"/>
      <c r="J19" s="105"/>
      <c r="K19" s="105"/>
      <c r="L19" s="210"/>
      <c r="M19" s="133"/>
      <c r="N19" s="70"/>
      <c r="O19" s="70"/>
      <c r="P19" s="70"/>
      <c r="Q19" s="70"/>
      <c r="R19" s="70"/>
      <c r="S19" s="70"/>
      <c r="T19" s="70"/>
      <c r="U19" s="70"/>
      <c r="V19" s="70"/>
      <c r="W19" s="70"/>
      <c r="X19" s="70"/>
      <c r="Y19" s="70"/>
      <c r="Z19" s="70"/>
      <c r="AA19" s="70"/>
      <c r="AB19" s="70"/>
    </row>
    <row r="20" spans="1:28" x14ac:dyDescent="0.25">
      <c r="A20" s="75">
        <v>8</v>
      </c>
      <c r="B20" s="70"/>
      <c r="C20" s="106"/>
      <c r="D20" s="107"/>
      <c r="E20" s="107"/>
      <c r="F20" s="210"/>
      <c r="G20" s="143"/>
      <c r="H20" s="70"/>
      <c r="I20" s="106"/>
      <c r="J20" s="107"/>
      <c r="K20" s="107"/>
      <c r="L20" s="210"/>
      <c r="M20" s="143"/>
      <c r="N20" s="70"/>
      <c r="O20" s="70"/>
      <c r="P20" s="70"/>
      <c r="Q20" s="70"/>
      <c r="R20" s="70"/>
      <c r="S20" s="70"/>
      <c r="T20" s="70"/>
      <c r="U20" s="70"/>
      <c r="V20" s="70"/>
      <c r="W20" s="70"/>
      <c r="X20" s="70"/>
      <c r="Y20" s="70"/>
      <c r="Z20" s="70"/>
      <c r="AA20" s="70"/>
      <c r="AB20" s="70"/>
    </row>
    <row r="21" spans="1:28" x14ac:dyDescent="0.25">
      <c r="A21" s="75">
        <v>9</v>
      </c>
      <c r="B21" s="70"/>
      <c r="C21" s="106"/>
      <c r="D21" s="105"/>
      <c r="E21" s="105"/>
      <c r="F21" s="210"/>
      <c r="G21" s="133"/>
      <c r="H21" s="70"/>
      <c r="I21" s="106"/>
      <c r="J21" s="105"/>
      <c r="K21" s="105"/>
      <c r="L21" s="210"/>
      <c r="M21" s="133"/>
      <c r="N21" s="70"/>
      <c r="O21" s="70"/>
      <c r="P21" s="70"/>
      <c r="Q21" s="70"/>
      <c r="R21" s="70"/>
      <c r="S21" s="70"/>
      <c r="T21" s="70"/>
      <c r="U21" s="70"/>
      <c r="V21" s="70"/>
      <c r="W21" s="70"/>
      <c r="X21" s="70"/>
      <c r="Y21" s="70"/>
      <c r="Z21" s="70"/>
      <c r="AA21" s="70"/>
      <c r="AB21" s="70"/>
    </row>
    <row r="22" spans="1:28" x14ac:dyDescent="0.25">
      <c r="A22" s="75">
        <v>10</v>
      </c>
      <c r="B22" s="70"/>
      <c r="C22" s="106"/>
      <c r="D22" s="107"/>
      <c r="E22" s="107"/>
      <c r="F22" s="210"/>
      <c r="G22" s="143"/>
      <c r="H22" s="70"/>
      <c r="I22" s="106"/>
      <c r="J22" s="107"/>
      <c r="K22" s="107"/>
      <c r="L22" s="210"/>
      <c r="M22" s="143"/>
      <c r="N22" s="70"/>
      <c r="O22" s="70"/>
      <c r="P22" s="70"/>
      <c r="Q22" s="70"/>
      <c r="R22" s="70"/>
      <c r="S22" s="70"/>
      <c r="T22" s="70"/>
      <c r="U22" s="70"/>
      <c r="V22" s="70"/>
      <c r="W22" s="70"/>
      <c r="X22" s="70"/>
      <c r="Y22" s="70"/>
      <c r="Z22" s="70"/>
      <c r="AA22" s="70"/>
      <c r="AB22" s="70"/>
    </row>
    <row r="23" spans="1:28" x14ac:dyDescent="0.25">
      <c r="A23" s="75">
        <v>11</v>
      </c>
      <c r="B23" s="70"/>
      <c r="C23" s="106"/>
      <c r="D23" s="105"/>
      <c r="E23" s="105"/>
      <c r="F23" s="210"/>
      <c r="G23" s="133"/>
      <c r="H23" s="70"/>
      <c r="I23" s="106"/>
      <c r="J23" s="105"/>
      <c r="K23" s="105"/>
      <c r="L23" s="210"/>
      <c r="M23" s="133"/>
      <c r="N23" s="70"/>
      <c r="O23" s="70"/>
      <c r="P23" s="70"/>
      <c r="Q23" s="70"/>
      <c r="R23" s="70"/>
      <c r="S23" s="70"/>
      <c r="T23" s="70"/>
      <c r="U23" s="70"/>
      <c r="V23" s="70"/>
      <c r="W23" s="70"/>
      <c r="X23" s="70"/>
      <c r="Y23" s="70"/>
      <c r="Z23" s="70"/>
      <c r="AA23" s="70"/>
      <c r="AB23" s="70"/>
    </row>
    <row r="24" spans="1:28" x14ac:dyDescent="0.25">
      <c r="A24" s="75">
        <v>12</v>
      </c>
      <c r="B24" s="70"/>
      <c r="C24" s="106"/>
      <c r="D24" s="107"/>
      <c r="E24" s="107"/>
      <c r="F24" s="210"/>
      <c r="G24" s="143"/>
      <c r="H24" s="70"/>
      <c r="I24" s="106"/>
      <c r="J24" s="107"/>
      <c r="K24" s="107"/>
      <c r="L24" s="210"/>
      <c r="M24" s="143"/>
      <c r="N24" s="70"/>
      <c r="O24" s="70"/>
      <c r="P24" s="70"/>
      <c r="Q24" s="70"/>
      <c r="R24" s="70"/>
      <c r="S24" s="70"/>
      <c r="T24" s="70"/>
      <c r="U24" s="70"/>
      <c r="V24" s="70"/>
      <c r="W24" s="70"/>
      <c r="X24" s="70"/>
      <c r="Y24" s="70"/>
      <c r="Z24" s="70"/>
      <c r="AA24" s="70"/>
      <c r="AB24" s="70"/>
    </row>
    <row r="25" spans="1:28" x14ac:dyDescent="0.25">
      <c r="A25" s="75">
        <v>13</v>
      </c>
      <c r="B25" s="70"/>
      <c r="C25" s="106"/>
      <c r="D25" s="105"/>
      <c r="E25" s="105"/>
      <c r="F25" s="210"/>
      <c r="G25" s="133"/>
      <c r="H25" s="70"/>
      <c r="I25" s="106"/>
      <c r="J25" s="105"/>
      <c r="K25" s="105"/>
      <c r="L25" s="210"/>
      <c r="M25" s="133"/>
      <c r="N25" s="70"/>
      <c r="O25" s="70"/>
      <c r="P25" s="70"/>
      <c r="Q25" s="70"/>
      <c r="R25" s="70"/>
      <c r="S25" s="70"/>
      <c r="T25" s="70"/>
      <c r="U25" s="70"/>
      <c r="V25" s="70"/>
      <c r="W25" s="70"/>
      <c r="X25" s="70"/>
      <c r="Y25" s="70"/>
      <c r="Z25" s="70"/>
      <c r="AA25" s="70"/>
      <c r="AB25" s="70"/>
    </row>
    <row r="26" spans="1:28" x14ac:dyDescent="0.25">
      <c r="A26" s="75">
        <v>14</v>
      </c>
      <c r="B26" s="70"/>
      <c r="C26" s="106"/>
      <c r="D26" s="107"/>
      <c r="E26" s="107"/>
      <c r="F26" s="210"/>
      <c r="G26" s="143"/>
      <c r="H26" s="70"/>
      <c r="I26" s="106"/>
      <c r="J26" s="107"/>
      <c r="K26" s="107"/>
      <c r="L26" s="210"/>
      <c r="M26" s="143"/>
      <c r="N26" s="70"/>
      <c r="O26" s="70"/>
      <c r="P26" s="70"/>
      <c r="Q26" s="70"/>
      <c r="R26" s="70"/>
      <c r="S26" s="70"/>
      <c r="T26" s="70"/>
      <c r="U26" s="70"/>
      <c r="V26" s="70"/>
      <c r="W26" s="70"/>
      <c r="X26" s="70"/>
      <c r="Y26" s="70"/>
      <c r="Z26" s="70"/>
      <c r="AA26" s="70"/>
      <c r="AB26" s="70"/>
    </row>
    <row r="27" spans="1:28" x14ac:dyDescent="0.25">
      <c r="A27" s="75">
        <v>15</v>
      </c>
      <c r="B27" s="70"/>
      <c r="C27" s="106"/>
      <c r="D27" s="105"/>
      <c r="E27" s="105"/>
      <c r="F27" s="210"/>
      <c r="G27" s="133"/>
      <c r="H27" s="70"/>
      <c r="I27" s="106"/>
      <c r="J27" s="105"/>
      <c r="K27" s="105"/>
      <c r="L27" s="210"/>
      <c r="M27" s="133"/>
      <c r="N27" s="70"/>
      <c r="O27" s="70"/>
      <c r="P27" s="70"/>
      <c r="Q27" s="70"/>
      <c r="R27" s="70"/>
      <c r="S27" s="70"/>
      <c r="T27" s="70"/>
      <c r="U27" s="70"/>
      <c r="V27" s="70"/>
      <c r="W27" s="70"/>
      <c r="X27" s="70"/>
      <c r="Y27" s="70"/>
      <c r="Z27" s="70"/>
      <c r="AA27" s="70"/>
      <c r="AB27" s="70"/>
    </row>
    <row r="28" spans="1:28" x14ac:dyDescent="0.25">
      <c r="A28" s="75">
        <v>16</v>
      </c>
      <c r="B28" s="70"/>
      <c r="C28" s="106"/>
      <c r="D28" s="107"/>
      <c r="E28" s="107"/>
      <c r="F28" s="210"/>
      <c r="G28" s="143"/>
      <c r="H28" s="70"/>
      <c r="I28" s="106"/>
      <c r="J28" s="107"/>
      <c r="K28" s="107"/>
      <c r="L28" s="210"/>
      <c r="M28" s="143"/>
      <c r="N28" s="70"/>
      <c r="O28" s="70"/>
      <c r="P28" s="70"/>
      <c r="Q28" s="70"/>
      <c r="R28" s="70"/>
      <c r="S28" s="70"/>
      <c r="T28" s="70"/>
      <c r="U28" s="70"/>
      <c r="V28" s="70"/>
      <c r="W28" s="70"/>
      <c r="X28" s="70"/>
      <c r="Y28" s="70"/>
      <c r="Z28" s="70"/>
      <c r="AA28" s="70"/>
      <c r="AB28" s="70"/>
    </row>
    <row r="29" spans="1:28" x14ac:dyDescent="0.25">
      <c r="A29" s="75">
        <v>17</v>
      </c>
      <c r="B29" s="70"/>
      <c r="C29" s="106"/>
      <c r="D29" s="105"/>
      <c r="E29" s="105"/>
      <c r="F29" s="210"/>
      <c r="G29" s="133"/>
      <c r="H29" s="70"/>
      <c r="I29" s="106"/>
      <c r="J29" s="105"/>
      <c r="K29" s="105"/>
      <c r="L29" s="210"/>
      <c r="M29" s="133"/>
      <c r="N29" s="70"/>
      <c r="O29" s="70"/>
      <c r="P29" s="70"/>
      <c r="Q29" s="70"/>
      <c r="R29" s="70"/>
      <c r="S29" s="70"/>
      <c r="T29" s="70"/>
      <c r="U29" s="70"/>
      <c r="V29" s="70"/>
      <c r="W29" s="70"/>
      <c r="X29" s="70"/>
      <c r="Y29" s="70"/>
      <c r="Z29" s="70"/>
      <c r="AA29" s="70"/>
      <c r="AB29" s="70"/>
    </row>
    <row r="30" spans="1:28" x14ac:dyDescent="0.25">
      <c r="A30" s="75">
        <v>18</v>
      </c>
      <c r="B30" s="70"/>
      <c r="C30" s="106"/>
      <c r="D30" s="107"/>
      <c r="E30" s="107"/>
      <c r="F30" s="210"/>
      <c r="G30" s="143"/>
      <c r="H30" s="70"/>
      <c r="I30" s="106"/>
      <c r="J30" s="107"/>
      <c r="K30" s="107"/>
      <c r="L30" s="210"/>
      <c r="M30" s="143"/>
      <c r="N30" s="70"/>
      <c r="O30" s="70"/>
      <c r="P30" s="70"/>
      <c r="Q30" s="70"/>
      <c r="R30" s="70"/>
      <c r="S30" s="70"/>
      <c r="T30" s="70"/>
      <c r="U30" s="70"/>
      <c r="V30" s="70"/>
      <c r="W30" s="70"/>
      <c r="X30" s="70"/>
      <c r="Y30" s="70"/>
      <c r="Z30" s="70"/>
      <c r="AA30" s="70"/>
      <c r="AB30" s="70"/>
    </row>
    <row r="31" spans="1:28" x14ac:dyDescent="0.25">
      <c r="A31" s="75">
        <v>19</v>
      </c>
      <c r="B31" s="70"/>
      <c r="C31" s="106"/>
      <c r="D31" s="105"/>
      <c r="E31" s="105"/>
      <c r="F31" s="210"/>
      <c r="G31" s="133"/>
      <c r="H31" s="70"/>
      <c r="I31" s="106"/>
      <c r="J31" s="105"/>
      <c r="K31" s="105"/>
      <c r="L31" s="210"/>
      <c r="M31" s="133"/>
      <c r="N31" s="70"/>
      <c r="O31" s="70"/>
      <c r="P31" s="70"/>
      <c r="Q31" s="70"/>
      <c r="R31" s="70"/>
      <c r="S31" s="70"/>
      <c r="T31" s="70"/>
      <c r="U31" s="70"/>
      <c r="V31" s="70"/>
      <c r="W31" s="70"/>
      <c r="X31" s="70"/>
      <c r="Y31" s="70"/>
      <c r="Z31" s="70"/>
      <c r="AA31" s="70"/>
      <c r="AB31" s="70"/>
    </row>
    <row r="32" spans="1:28" x14ac:dyDescent="0.25">
      <c r="A32" s="75">
        <v>20</v>
      </c>
      <c r="B32" s="70"/>
      <c r="C32" s="106"/>
      <c r="D32" s="107"/>
      <c r="E32" s="107"/>
      <c r="F32" s="210"/>
      <c r="G32" s="143"/>
      <c r="H32" s="70"/>
      <c r="I32" s="106"/>
      <c r="J32" s="107"/>
      <c r="K32" s="107"/>
      <c r="L32" s="210"/>
      <c r="M32" s="143"/>
      <c r="N32" s="70"/>
      <c r="O32" s="70"/>
      <c r="P32" s="70"/>
      <c r="Q32" s="70"/>
      <c r="R32" s="70"/>
      <c r="S32" s="70"/>
      <c r="T32" s="70"/>
      <c r="U32" s="70"/>
      <c r="V32" s="70"/>
      <c r="W32" s="70"/>
      <c r="X32" s="70"/>
      <c r="Y32" s="70"/>
      <c r="Z32" s="70"/>
      <c r="AA32" s="70"/>
      <c r="AB32" s="70"/>
    </row>
    <row r="33" spans="1:28" x14ac:dyDescent="0.25">
      <c r="A33" s="75">
        <v>21</v>
      </c>
      <c r="B33" s="70"/>
      <c r="C33" s="106"/>
      <c r="D33" s="105"/>
      <c r="E33" s="105"/>
      <c r="F33" s="210"/>
      <c r="G33" s="133"/>
      <c r="H33" s="70"/>
      <c r="I33" s="106"/>
      <c r="J33" s="105"/>
      <c r="K33" s="105"/>
      <c r="L33" s="210"/>
      <c r="M33" s="133"/>
      <c r="N33" s="70"/>
      <c r="O33" s="70"/>
      <c r="P33" s="70"/>
      <c r="Q33" s="70"/>
      <c r="R33" s="70"/>
      <c r="S33" s="70"/>
      <c r="T33" s="70"/>
      <c r="U33" s="70"/>
      <c r="V33" s="70"/>
      <c r="W33" s="70"/>
      <c r="X33" s="70"/>
      <c r="Y33" s="70"/>
      <c r="Z33" s="70"/>
      <c r="AA33" s="70"/>
      <c r="AB33" s="70"/>
    </row>
    <row r="34" spans="1:28" x14ac:dyDescent="0.25">
      <c r="A34" s="75">
        <v>22</v>
      </c>
      <c r="B34" s="70"/>
      <c r="C34" s="106"/>
      <c r="D34" s="107"/>
      <c r="E34" s="107"/>
      <c r="F34" s="210"/>
      <c r="G34" s="143"/>
      <c r="H34" s="70"/>
      <c r="I34" s="106"/>
      <c r="J34" s="107"/>
      <c r="K34" s="107"/>
      <c r="L34" s="210"/>
      <c r="M34" s="143"/>
      <c r="N34" s="70"/>
      <c r="O34" s="70"/>
      <c r="P34" s="70"/>
      <c r="Q34" s="70"/>
      <c r="R34" s="70"/>
      <c r="S34" s="70"/>
      <c r="T34" s="70"/>
      <c r="U34" s="70"/>
      <c r="V34" s="70"/>
      <c r="W34" s="70"/>
      <c r="X34" s="70"/>
      <c r="Y34" s="70"/>
      <c r="Z34" s="70"/>
      <c r="AA34" s="70"/>
      <c r="AB34" s="70"/>
    </row>
    <row r="35" spans="1:28" x14ac:dyDescent="0.25">
      <c r="A35" s="75">
        <v>23</v>
      </c>
      <c r="B35" s="70"/>
      <c r="C35" s="106"/>
      <c r="D35" s="105"/>
      <c r="E35" s="105"/>
      <c r="F35" s="210"/>
      <c r="G35" s="133"/>
      <c r="H35" s="70"/>
      <c r="I35" s="106"/>
      <c r="J35" s="105"/>
      <c r="K35" s="105"/>
      <c r="L35" s="210"/>
      <c r="M35" s="133"/>
      <c r="N35" s="70"/>
      <c r="O35" s="70"/>
      <c r="P35" s="70"/>
      <c r="Q35" s="70"/>
      <c r="R35" s="70"/>
      <c r="S35" s="70"/>
      <c r="T35" s="70"/>
      <c r="U35" s="70"/>
      <c r="V35" s="70"/>
      <c r="W35" s="70"/>
      <c r="X35" s="70"/>
      <c r="Y35" s="70"/>
      <c r="Z35" s="70"/>
      <c r="AA35" s="70"/>
      <c r="AB35" s="70"/>
    </row>
    <row r="36" spans="1:28" x14ac:dyDescent="0.25">
      <c r="A36" s="75">
        <v>24</v>
      </c>
      <c r="B36" s="70"/>
      <c r="C36" s="106"/>
      <c r="D36" s="107"/>
      <c r="E36" s="107"/>
      <c r="F36" s="210"/>
      <c r="G36" s="143"/>
      <c r="H36" s="70"/>
      <c r="I36" s="106"/>
      <c r="J36" s="107"/>
      <c r="K36" s="107"/>
      <c r="L36" s="210"/>
      <c r="M36" s="143"/>
      <c r="N36" s="70"/>
      <c r="O36" s="70"/>
      <c r="P36" s="70"/>
      <c r="Q36" s="70"/>
      <c r="R36" s="70"/>
      <c r="S36" s="70"/>
      <c r="T36" s="70"/>
      <c r="U36" s="70"/>
      <c r="V36" s="70"/>
      <c r="W36" s="70"/>
      <c r="X36" s="70"/>
      <c r="Y36" s="70"/>
      <c r="Z36" s="70"/>
      <c r="AA36" s="70"/>
      <c r="AB36" s="70"/>
    </row>
    <row r="37" spans="1:28" x14ac:dyDescent="0.25">
      <c r="A37" s="75">
        <v>25</v>
      </c>
      <c r="B37" s="70"/>
      <c r="C37" s="106"/>
      <c r="D37" s="105"/>
      <c r="E37" s="105"/>
      <c r="F37" s="210"/>
      <c r="G37" s="133"/>
      <c r="H37" s="70"/>
      <c r="I37" s="106"/>
      <c r="J37" s="105"/>
      <c r="K37" s="105"/>
      <c r="L37" s="210"/>
      <c r="M37" s="133"/>
      <c r="N37" s="70"/>
      <c r="O37" s="70"/>
      <c r="P37" s="70"/>
      <c r="Q37" s="70"/>
      <c r="R37" s="70"/>
      <c r="S37" s="70"/>
      <c r="T37" s="70"/>
      <c r="U37" s="70"/>
      <c r="V37" s="70"/>
      <c r="W37" s="70"/>
      <c r="X37" s="70"/>
      <c r="Y37" s="70"/>
      <c r="Z37" s="70"/>
      <c r="AA37" s="70"/>
      <c r="AB37" s="70"/>
    </row>
    <row r="38" spans="1:28" x14ac:dyDescent="0.25">
      <c r="A38" s="70"/>
      <c r="B38" s="70"/>
      <c r="C38" s="70"/>
      <c r="D38" s="70"/>
      <c r="E38" s="70"/>
      <c r="F38" s="125"/>
      <c r="G38" s="125"/>
      <c r="H38" s="70"/>
      <c r="I38" s="70"/>
      <c r="J38" s="70"/>
      <c r="K38" s="70"/>
      <c r="L38" s="125"/>
      <c r="M38" s="125"/>
      <c r="N38" s="70"/>
      <c r="O38" s="70"/>
      <c r="P38" s="70"/>
      <c r="Q38" s="70"/>
      <c r="R38" s="70"/>
      <c r="S38" s="70"/>
      <c r="T38" s="70"/>
      <c r="U38" s="70"/>
      <c r="V38" s="70"/>
      <c r="W38" s="70"/>
      <c r="X38" s="70"/>
      <c r="Y38" s="70"/>
      <c r="Z38" s="70"/>
      <c r="AA38" s="70"/>
      <c r="AB38" s="70"/>
    </row>
    <row r="39" spans="1:28" x14ac:dyDescent="0.25">
      <c r="A39" s="70"/>
      <c r="B39" s="70"/>
      <c r="C39" s="70"/>
      <c r="D39" s="70"/>
      <c r="E39" s="70"/>
      <c r="F39" s="125"/>
      <c r="G39" s="125"/>
      <c r="H39" s="70"/>
      <c r="I39" s="70"/>
      <c r="J39" s="70"/>
      <c r="K39" s="70"/>
      <c r="L39" s="125"/>
      <c r="M39" s="125"/>
      <c r="N39" s="70"/>
      <c r="O39" s="70"/>
      <c r="P39" s="70"/>
      <c r="Q39" s="70"/>
      <c r="R39" s="70"/>
      <c r="S39" s="70"/>
      <c r="T39" s="70"/>
      <c r="U39" s="70"/>
      <c r="V39" s="70"/>
      <c r="W39" s="70"/>
      <c r="X39" s="70"/>
      <c r="Y39" s="70"/>
      <c r="Z39" s="70"/>
      <c r="AA39" s="70"/>
      <c r="AB39" s="70"/>
    </row>
    <row r="40" spans="1:28" x14ac:dyDescent="0.25">
      <c r="A40" s="70"/>
      <c r="B40" s="70"/>
      <c r="C40" s="70"/>
      <c r="D40" s="70"/>
      <c r="E40" s="70"/>
      <c r="F40" s="125"/>
      <c r="G40" s="125"/>
      <c r="H40" s="70"/>
      <c r="I40" s="70"/>
      <c r="J40" s="70"/>
      <c r="K40" s="70"/>
      <c r="L40" s="125"/>
      <c r="M40" s="125"/>
      <c r="N40" s="70"/>
      <c r="O40" s="70"/>
      <c r="P40" s="70"/>
      <c r="Q40" s="70"/>
      <c r="R40" s="70"/>
      <c r="S40" s="70"/>
      <c r="T40" s="70"/>
      <c r="U40" s="70"/>
      <c r="V40" s="70"/>
      <c r="W40" s="70"/>
      <c r="X40" s="70"/>
      <c r="Y40" s="70"/>
      <c r="Z40" s="70"/>
      <c r="AA40" s="70"/>
      <c r="AB40" s="70"/>
    </row>
    <row r="41" spans="1:28" x14ac:dyDescent="0.25">
      <c r="A41" s="70"/>
      <c r="B41" s="70"/>
      <c r="C41" s="70"/>
      <c r="D41" s="70"/>
      <c r="E41" s="70"/>
      <c r="F41" s="125"/>
      <c r="G41" s="125"/>
      <c r="H41" s="70"/>
      <c r="I41" s="70"/>
      <c r="J41" s="70"/>
      <c r="K41" s="70"/>
      <c r="L41" s="125"/>
      <c r="M41" s="125"/>
      <c r="N41" s="70"/>
      <c r="O41" s="70"/>
      <c r="P41" s="70"/>
      <c r="Q41" s="70"/>
      <c r="R41" s="70"/>
      <c r="S41" s="70"/>
      <c r="T41" s="70"/>
      <c r="U41" s="70"/>
      <c r="V41" s="70"/>
      <c r="W41" s="70"/>
      <c r="X41" s="70"/>
      <c r="Y41" s="70"/>
      <c r="Z41" s="70"/>
      <c r="AA41" s="70"/>
      <c r="AB41" s="70"/>
    </row>
    <row r="42" spans="1:28" x14ac:dyDescent="0.25">
      <c r="A42" s="70"/>
      <c r="B42" s="70"/>
      <c r="C42" s="70"/>
      <c r="D42" s="70"/>
      <c r="E42" s="70"/>
      <c r="F42" s="125"/>
      <c r="G42" s="125"/>
      <c r="H42" s="70"/>
      <c r="I42" s="70"/>
      <c r="J42" s="70"/>
      <c r="K42" s="70"/>
      <c r="L42" s="125"/>
      <c r="M42" s="125"/>
      <c r="N42" s="70"/>
      <c r="O42" s="70"/>
      <c r="P42" s="70"/>
      <c r="Q42" s="70"/>
      <c r="R42" s="70"/>
      <c r="S42" s="70"/>
      <c r="T42" s="70"/>
      <c r="U42" s="70"/>
      <c r="V42" s="70"/>
      <c r="W42" s="70"/>
      <c r="X42" s="70"/>
      <c r="Y42" s="70"/>
      <c r="Z42" s="70"/>
      <c r="AA42" s="70"/>
      <c r="AB42" s="70"/>
    </row>
    <row r="43" spans="1:28" x14ac:dyDescent="0.25">
      <c r="A43" s="70"/>
      <c r="B43" s="70"/>
      <c r="C43" s="70"/>
      <c r="D43" s="70"/>
      <c r="E43" s="70"/>
      <c r="F43" s="125"/>
      <c r="G43" s="125"/>
      <c r="H43" s="70"/>
      <c r="I43" s="70"/>
      <c r="J43" s="70"/>
      <c r="K43" s="70"/>
      <c r="L43" s="125"/>
      <c r="M43" s="125"/>
      <c r="N43" s="70"/>
      <c r="O43" s="70"/>
      <c r="P43" s="70"/>
      <c r="Q43" s="70"/>
      <c r="R43" s="70"/>
      <c r="S43" s="70"/>
      <c r="T43" s="70"/>
      <c r="U43" s="70"/>
      <c r="V43" s="70"/>
      <c r="W43" s="70"/>
      <c r="X43" s="70"/>
      <c r="Y43" s="70"/>
      <c r="Z43" s="70"/>
      <c r="AA43" s="70"/>
      <c r="AB43" s="70"/>
    </row>
    <row r="44" spans="1:28" x14ac:dyDescent="0.25">
      <c r="A44" s="70"/>
      <c r="B44" s="70"/>
      <c r="C44" s="70"/>
      <c r="D44" s="70"/>
      <c r="E44" s="70"/>
      <c r="F44" s="125"/>
      <c r="G44" s="125"/>
      <c r="H44" s="70"/>
      <c r="I44" s="70"/>
      <c r="J44" s="70"/>
      <c r="K44" s="70"/>
      <c r="L44" s="125"/>
      <c r="M44" s="125"/>
      <c r="N44" s="70"/>
      <c r="O44" s="70"/>
      <c r="P44" s="70"/>
      <c r="Q44" s="70"/>
      <c r="R44" s="70"/>
      <c r="S44" s="70"/>
      <c r="T44" s="70"/>
      <c r="U44" s="70"/>
      <c r="V44" s="70"/>
      <c r="W44" s="70"/>
      <c r="X44" s="70"/>
      <c r="Y44" s="70"/>
      <c r="Z44" s="70"/>
      <c r="AA44" s="70"/>
      <c r="AB44" s="70"/>
    </row>
    <row r="45" spans="1:28" x14ac:dyDescent="0.25">
      <c r="A45" s="70"/>
      <c r="B45" s="70"/>
      <c r="C45" s="70"/>
      <c r="D45" s="70"/>
      <c r="E45" s="70"/>
      <c r="F45" s="125"/>
      <c r="G45" s="125"/>
      <c r="H45" s="70"/>
      <c r="I45" s="70"/>
      <c r="J45" s="70"/>
      <c r="K45" s="70"/>
      <c r="L45" s="125"/>
      <c r="M45" s="125"/>
      <c r="N45" s="70"/>
      <c r="O45" s="70"/>
      <c r="P45" s="70"/>
      <c r="Q45" s="70"/>
      <c r="R45" s="70"/>
      <c r="S45" s="70"/>
      <c r="T45" s="70"/>
      <c r="U45" s="70"/>
      <c r="V45" s="70"/>
      <c r="W45" s="70"/>
      <c r="X45" s="70"/>
      <c r="Y45" s="70"/>
      <c r="Z45" s="70"/>
      <c r="AA45" s="70"/>
      <c r="AB45" s="70"/>
    </row>
    <row r="46" spans="1:28" x14ac:dyDescent="0.25">
      <c r="A46" s="70"/>
      <c r="B46" s="70"/>
      <c r="C46" s="70"/>
      <c r="D46" s="70"/>
      <c r="E46" s="70"/>
      <c r="F46" s="125"/>
      <c r="G46" s="125"/>
      <c r="H46" s="70"/>
      <c r="I46" s="70"/>
      <c r="J46" s="70"/>
      <c r="K46" s="70"/>
      <c r="L46" s="125"/>
      <c r="M46" s="125"/>
      <c r="N46" s="70"/>
      <c r="O46" s="70"/>
      <c r="P46" s="70"/>
      <c r="Q46" s="70"/>
      <c r="R46" s="70"/>
      <c r="S46" s="70"/>
      <c r="T46" s="70"/>
      <c r="U46" s="70"/>
      <c r="V46" s="70"/>
      <c r="W46" s="70"/>
      <c r="X46" s="70"/>
      <c r="Y46" s="70"/>
      <c r="Z46" s="70"/>
      <c r="AA46" s="70"/>
      <c r="AB46" s="70"/>
    </row>
    <row r="47" spans="1:28" x14ac:dyDescent="0.25">
      <c r="A47" s="70"/>
      <c r="B47" s="70"/>
      <c r="C47" s="70"/>
      <c r="D47" s="70"/>
      <c r="E47" s="70"/>
      <c r="F47" s="125"/>
      <c r="G47" s="125"/>
      <c r="H47" s="70"/>
      <c r="I47" s="70"/>
      <c r="J47" s="70"/>
      <c r="K47" s="70"/>
      <c r="L47" s="125"/>
      <c r="M47" s="125"/>
      <c r="N47" s="70"/>
      <c r="O47" s="70"/>
      <c r="P47" s="70"/>
      <c r="Q47" s="70"/>
      <c r="R47" s="70"/>
      <c r="S47" s="70"/>
      <c r="T47" s="70"/>
      <c r="U47" s="70"/>
      <c r="V47" s="70"/>
      <c r="W47" s="70"/>
      <c r="X47" s="70"/>
      <c r="Y47" s="70"/>
      <c r="Z47" s="70"/>
      <c r="AA47" s="70"/>
      <c r="AB47" s="70"/>
    </row>
    <row r="48" spans="1:28" x14ac:dyDescent="0.25">
      <c r="A48" s="70"/>
      <c r="B48" s="70"/>
      <c r="C48" s="70"/>
      <c r="D48" s="70"/>
      <c r="E48" s="70"/>
      <c r="F48" s="125"/>
      <c r="G48" s="125"/>
      <c r="H48" s="70"/>
      <c r="I48" s="70"/>
      <c r="J48" s="70"/>
      <c r="K48" s="70"/>
      <c r="L48" s="125"/>
      <c r="M48" s="125"/>
      <c r="N48" s="70"/>
      <c r="O48" s="70"/>
      <c r="P48" s="70"/>
      <c r="Q48" s="70"/>
      <c r="R48" s="70"/>
      <c r="S48" s="70"/>
      <c r="T48" s="70"/>
      <c r="U48" s="70"/>
      <c r="V48" s="70"/>
      <c r="W48" s="70"/>
      <c r="X48" s="70"/>
      <c r="Y48" s="70"/>
      <c r="Z48" s="70"/>
      <c r="AA48" s="70"/>
      <c r="AB48" s="70"/>
    </row>
    <row r="49" spans="1:28" x14ac:dyDescent="0.25">
      <c r="A49" s="70"/>
      <c r="B49" s="70"/>
      <c r="C49" s="70"/>
      <c r="D49" s="70"/>
      <c r="E49" s="70"/>
      <c r="F49" s="125"/>
      <c r="G49" s="125"/>
      <c r="H49" s="70"/>
      <c r="I49" s="70"/>
      <c r="J49" s="70"/>
      <c r="K49" s="70"/>
      <c r="L49" s="125"/>
      <c r="M49" s="125"/>
      <c r="N49" s="70"/>
      <c r="O49" s="70"/>
      <c r="P49" s="70"/>
      <c r="Q49" s="70"/>
      <c r="R49" s="70"/>
      <c r="S49" s="70"/>
      <c r="T49" s="70"/>
      <c r="U49" s="70"/>
      <c r="V49" s="70"/>
      <c r="W49" s="70"/>
      <c r="X49" s="70"/>
      <c r="Y49" s="70"/>
      <c r="Z49" s="70"/>
      <c r="AA49" s="70"/>
      <c r="AB49" s="70"/>
    </row>
    <row r="50" spans="1:28" x14ac:dyDescent="0.25">
      <c r="A50" s="70"/>
      <c r="B50" s="70"/>
      <c r="C50" s="70"/>
      <c r="D50" s="70"/>
      <c r="E50" s="70"/>
      <c r="F50" s="125"/>
      <c r="G50" s="125"/>
      <c r="H50" s="70"/>
      <c r="I50" s="70"/>
      <c r="J50" s="70"/>
      <c r="K50" s="70"/>
      <c r="L50" s="125"/>
      <c r="M50" s="125"/>
      <c r="N50" s="70"/>
      <c r="O50" s="70"/>
      <c r="P50" s="70"/>
      <c r="Q50" s="70"/>
      <c r="R50" s="70"/>
      <c r="S50" s="70"/>
      <c r="T50" s="70"/>
      <c r="U50" s="70"/>
      <c r="V50" s="70"/>
      <c r="W50" s="70"/>
      <c r="X50" s="70"/>
      <c r="Y50" s="70"/>
      <c r="Z50" s="70"/>
      <c r="AA50" s="70"/>
      <c r="AB50" s="70"/>
    </row>
    <row r="51" spans="1:28" x14ac:dyDescent="0.25">
      <c r="A51" s="70"/>
      <c r="B51" s="70"/>
      <c r="C51" s="70"/>
      <c r="D51" s="70"/>
      <c r="E51" s="70"/>
      <c r="F51" s="125"/>
      <c r="G51" s="125"/>
      <c r="H51" s="70"/>
      <c r="I51" s="70"/>
      <c r="J51" s="70"/>
      <c r="K51" s="70"/>
      <c r="L51" s="125"/>
      <c r="M51" s="125"/>
      <c r="N51" s="70"/>
      <c r="O51" s="70"/>
      <c r="P51" s="70"/>
      <c r="Q51" s="70"/>
      <c r="R51" s="70"/>
      <c r="S51" s="70"/>
      <c r="T51" s="70"/>
      <c r="U51" s="70"/>
      <c r="V51" s="70"/>
      <c r="W51" s="70"/>
      <c r="X51" s="70"/>
      <c r="Y51" s="70"/>
      <c r="Z51" s="70"/>
      <c r="AA51" s="70"/>
      <c r="AB51" s="70"/>
    </row>
    <row r="52" spans="1:28" x14ac:dyDescent="0.25">
      <c r="A52" s="70"/>
      <c r="B52" s="70"/>
      <c r="C52" s="70"/>
      <c r="D52" s="70"/>
      <c r="E52" s="70"/>
      <c r="F52" s="125"/>
      <c r="G52" s="125"/>
      <c r="H52" s="70"/>
      <c r="I52" s="70"/>
      <c r="J52" s="70"/>
      <c r="K52" s="70"/>
      <c r="L52" s="125"/>
      <c r="M52" s="125"/>
      <c r="N52" s="70"/>
      <c r="O52" s="70"/>
      <c r="P52" s="70"/>
      <c r="Q52" s="70"/>
      <c r="R52" s="70"/>
      <c r="S52" s="70"/>
      <c r="T52" s="70"/>
      <c r="U52" s="70"/>
      <c r="V52" s="70"/>
      <c r="W52" s="70"/>
      <c r="X52" s="70"/>
      <c r="Y52" s="70"/>
      <c r="Z52" s="70"/>
      <c r="AA52" s="70"/>
      <c r="AB52" s="70"/>
    </row>
    <row r="53" spans="1:28" x14ac:dyDescent="0.25">
      <c r="A53" s="70"/>
      <c r="B53" s="70"/>
      <c r="C53" s="70"/>
      <c r="D53" s="70"/>
      <c r="E53" s="70"/>
      <c r="F53" s="125"/>
      <c r="G53" s="125"/>
      <c r="H53" s="70"/>
      <c r="I53" s="70"/>
      <c r="J53" s="70"/>
      <c r="K53" s="70"/>
      <c r="L53" s="125"/>
      <c r="M53" s="125"/>
      <c r="N53" s="70"/>
      <c r="O53" s="70"/>
      <c r="P53" s="70"/>
      <c r="Q53" s="70"/>
      <c r="R53" s="70"/>
      <c r="S53" s="70"/>
      <c r="T53" s="70"/>
      <c r="U53" s="70"/>
      <c r="V53" s="70"/>
      <c r="W53" s="70"/>
      <c r="X53" s="70"/>
      <c r="Y53" s="70"/>
      <c r="Z53" s="70"/>
      <c r="AA53" s="70"/>
      <c r="AB53" s="70"/>
    </row>
    <row r="54" spans="1:28" x14ac:dyDescent="0.25">
      <c r="A54" s="70"/>
      <c r="B54" s="70"/>
      <c r="C54" s="70"/>
      <c r="D54" s="70"/>
      <c r="E54" s="70"/>
      <c r="F54" s="125"/>
      <c r="G54" s="125"/>
      <c r="H54" s="70"/>
      <c r="I54" s="70"/>
      <c r="J54" s="70"/>
      <c r="K54" s="70"/>
      <c r="L54" s="125"/>
      <c r="M54" s="125"/>
      <c r="N54" s="70"/>
      <c r="O54" s="70"/>
      <c r="P54" s="70"/>
      <c r="Q54" s="70"/>
      <c r="R54" s="70"/>
      <c r="S54" s="70"/>
      <c r="T54" s="70"/>
      <c r="U54" s="70"/>
      <c r="V54" s="70"/>
      <c r="W54" s="70"/>
      <c r="X54" s="70"/>
      <c r="Y54" s="70"/>
      <c r="Z54" s="70"/>
      <c r="AA54" s="70"/>
      <c r="AB54" s="70"/>
    </row>
    <row r="55" spans="1:28" x14ac:dyDescent="0.25">
      <c r="A55" s="70"/>
      <c r="B55" s="70"/>
      <c r="C55" s="70"/>
      <c r="D55" s="70"/>
      <c r="E55" s="70"/>
      <c r="F55" s="125"/>
      <c r="G55" s="125"/>
      <c r="H55" s="70"/>
      <c r="I55" s="70"/>
      <c r="J55" s="70"/>
      <c r="K55" s="70"/>
      <c r="L55" s="125"/>
      <c r="M55" s="125"/>
      <c r="N55" s="70"/>
      <c r="O55" s="70"/>
      <c r="P55" s="70"/>
      <c r="Q55" s="70"/>
      <c r="R55" s="70"/>
      <c r="S55" s="70"/>
      <c r="T55" s="70"/>
      <c r="U55" s="70"/>
      <c r="V55" s="70"/>
      <c r="W55" s="70"/>
      <c r="X55" s="70"/>
      <c r="Y55" s="70"/>
      <c r="Z55" s="70"/>
      <c r="AA55" s="70"/>
      <c r="AB55" s="70"/>
    </row>
    <row r="56" spans="1:28" x14ac:dyDescent="0.25">
      <c r="A56" s="70"/>
      <c r="B56" s="70"/>
      <c r="C56" s="70"/>
      <c r="D56" s="70"/>
      <c r="E56" s="70"/>
      <c r="F56" s="125"/>
      <c r="G56" s="125"/>
      <c r="H56" s="70"/>
      <c r="I56" s="70"/>
      <c r="J56" s="70"/>
      <c r="K56" s="70"/>
      <c r="L56" s="125"/>
      <c r="M56" s="125"/>
      <c r="N56" s="70"/>
      <c r="O56" s="70"/>
      <c r="P56" s="70"/>
      <c r="Q56" s="70"/>
      <c r="R56" s="70"/>
      <c r="S56" s="70"/>
      <c r="T56" s="70"/>
      <c r="U56" s="70"/>
      <c r="V56" s="70"/>
      <c r="W56" s="70"/>
      <c r="X56" s="70"/>
      <c r="Y56" s="70"/>
      <c r="Z56" s="70"/>
      <c r="AA56" s="70"/>
      <c r="AB56" s="70"/>
    </row>
    <row r="57" spans="1:28" x14ac:dyDescent="0.25">
      <c r="A57" s="70"/>
      <c r="B57" s="70"/>
      <c r="C57" s="70"/>
      <c r="D57" s="70"/>
      <c r="E57" s="70"/>
      <c r="F57" s="125"/>
      <c r="G57" s="125"/>
      <c r="H57" s="70"/>
      <c r="I57" s="70"/>
      <c r="J57" s="70"/>
      <c r="K57" s="70"/>
      <c r="L57" s="125"/>
      <c r="M57" s="125"/>
      <c r="N57" s="70"/>
      <c r="O57" s="70"/>
      <c r="P57" s="70"/>
      <c r="Q57" s="70"/>
      <c r="R57" s="70"/>
      <c r="S57" s="70"/>
      <c r="T57" s="70"/>
      <c r="U57" s="70"/>
      <c r="V57" s="70"/>
      <c r="W57" s="70"/>
      <c r="X57" s="70"/>
      <c r="Y57" s="70"/>
      <c r="Z57" s="70"/>
      <c r="AA57" s="70"/>
      <c r="AB57" s="70"/>
    </row>
  </sheetData>
  <mergeCells count="9">
    <mergeCell ref="C2:M2"/>
    <mergeCell ref="C7:G7"/>
    <mergeCell ref="I7:M7"/>
    <mergeCell ref="D6:E6"/>
    <mergeCell ref="C4:G4"/>
    <mergeCell ref="C5:G5"/>
    <mergeCell ref="I5:M5"/>
    <mergeCell ref="I4:M4"/>
    <mergeCell ref="J6:K6"/>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T57"/>
  <sheetViews>
    <sheetView zoomScale="90" zoomScaleNormal="90" workbookViewId="0">
      <selection activeCell="C1" sqref="C1"/>
    </sheetView>
  </sheetViews>
  <sheetFormatPr baseColWidth="10" defaultRowHeight="15.75" x14ac:dyDescent="0.2"/>
  <cols>
    <col min="1" max="1" width="13.28515625" style="127" bestFit="1" customWidth="1"/>
    <col min="2" max="2" width="1.7109375" style="127" customWidth="1"/>
    <col min="3" max="3" width="15.5703125" style="127" customWidth="1"/>
    <col min="4" max="5" width="11.7109375" style="127" customWidth="1"/>
    <col min="6" max="6" width="1.7109375" style="127" customWidth="1"/>
    <col min="7" max="11" width="11.7109375" style="127" customWidth="1"/>
    <col min="12" max="12" width="9" style="127" bestFit="1" customWidth="1"/>
    <col min="13" max="17" width="11.7109375" style="127" customWidth="1"/>
    <col min="18" max="18" width="10.140625" style="127" customWidth="1"/>
    <col min="19" max="19" width="14" style="127" bestFit="1" customWidth="1"/>
    <col min="20" max="20" width="1.7109375" style="127" customWidth="1"/>
    <col min="21" max="23" width="11.7109375" style="127" customWidth="1"/>
    <col min="24" max="24" width="1.7109375" style="127" customWidth="1"/>
    <col min="25" max="27" width="11.7109375" style="127" customWidth="1"/>
    <col min="28" max="28" width="1.7109375" style="127" customWidth="1"/>
    <col min="29" max="35" width="11.42578125" style="158"/>
    <col min="36" max="46" width="11.42578125" style="150"/>
    <col min="47" max="16384" width="11.42578125" style="127"/>
  </cols>
  <sheetData>
    <row r="1" spans="1:4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46" ht="21" x14ac:dyDescent="0.35">
      <c r="A2" s="13" t="s">
        <v>444</v>
      </c>
      <c r="B2" s="125"/>
      <c r="C2" s="256" t="s">
        <v>710</v>
      </c>
      <c r="D2" s="240"/>
      <c r="E2" s="240"/>
      <c r="F2" s="240"/>
      <c r="G2" s="240"/>
      <c r="H2" s="240"/>
      <c r="I2" s="240"/>
      <c r="J2" s="240"/>
      <c r="K2" s="240"/>
      <c r="L2" s="240"/>
      <c r="M2" s="240"/>
      <c r="N2" s="240"/>
      <c r="O2" s="240"/>
      <c r="P2" s="240"/>
      <c r="Q2" s="240"/>
      <c r="R2" s="240"/>
      <c r="S2" s="240"/>
      <c r="T2" s="240"/>
      <c r="U2" s="240"/>
      <c r="V2" s="240"/>
      <c r="W2" s="240"/>
      <c r="X2" s="240"/>
      <c r="Y2" s="240"/>
      <c r="Z2" s="240"/>
      <c r="AA2" s="240"/>
      <c r="AB2" s="125"/>
      <c r="AT2" s="127"/>
    </row>
    <row r="3" spans="1:46" ht="16.5" thickBot="1" x14ac:dyDescent="0.25">
      <c r="A3" s="18" t="s">
        <v>447</v>
      </c>
      <c r="B3" s="125"/>
      <c r="C3" s="188"/>
      <c r="D3" s="189"/>
      <c r="E3" s="189"/>
      <c r="F3" s="125"/>
      <c r="G3" s="188"/>
      <c r="H3" s="188"/>
      <c r="I3" s="188"/>
      <c r="J3" s="188"/>
      <c r="K3" s="188"/>
      <c r="L3" s="125"/>
      <c r="M3" s="188"/>
      <c r="N3" s="188"/>
      <c r="O3" s="188"/>
      <c r="P3" s="188"/>
      <c r="Q3" s="188"/>
      <c r="R3" s="188"/>
      <c r="S3" s="188"/>
      <c r="T3" s="125"/>
      <c r="U3" s="188"/>
      <c r="V3" s="189"/>
      <c r="W3" s="189"/>
      <c r="X3" s="125"/>
      <c r="Y3" s="125"/>
      <c r="Z3" s="125"/>
      <c r="AA3" s="125"/>
      <c r="AB3" s="125"/>
      <c r="AC3" s="127"/>
      <c r="AD3" s="127"/>
      <c r="AE3" s="127"/>
      <c r="AF3" s="127"/>
      <c r="AG3" s="127"/>
      <c r="AH3" s="127"/>
      <c r="AI3" s="127"/>
      <c r="AJ3" s="127"/>
      <c r="AK3" s="127"/>
      <c r="AL3" s="127"/>
      <c r="AM3" s="127"/>
      <c r="AN3" s="127"/>
    </row>
    <row r="4" spans="1:46" ht="16.5" thickBot="1" x14ac:dyDescent="0.25">
      <c r="A4" s="35" t="s">
        <v>446</v>
      </c>
      <c r="B4" s="125"/>
      <c r="C4" s="375" t="s">
        <v>605</v>
      </c>
      <c r="D4" s="373"/>
      <c r="E4" s="374"/>
      <c r="F4" s="125"/>
      <c r="G4" s="375" t="s">
        <v>535</v>
      </c>
      <c r="H4" s="373"/>
      <c r="I4" s="373"/>
      <c r="J4" s="373"/>
      <c r="K4" s="374"/>
      <c r="L4" s="125"/>
      <c r="M4" s="375" t="s">
        <v>535</v>
      </c>
      <c r="N4" s="376"/>
      <c r="O4" s="376"/>
      <c r="P4" s="376"/>
      <c r="Q4" s="376"/>
      <c r="R4" s="376"/>
      <c r="S4" s="377"/>
      <c r="T4" s="125"/>
      <c r="U4" s="375" t="s">
        <v>535</v>
      </c>
      <c r="V4" s="373"/>
      <c r="W4" s="374"/>
      <c r="X4" s="125"/>
      <c r="Y4" s="372" t="s">
        <v>535</v>
      </c>
      <c r="Z4" s="373"/>
      <c r="AA4" s="374"/>
      <c r="AB4" s="125"/>
    </row>
    <row r="5" spans="1:46" ht="16.5" thickBot="1" x14ac:dyDescent="0.25">
      <c r="A5" s="135" t="s">
        <v>445</v>
      </c>
      <c r="B5" s="125"/>
      <c r="C5" s="375" t="s">
        <v>603</v>
      </c>
      <c r="D5" s="373"/>
      <c r="E5" s="374"/>
      <c r="F5" s="125"/>
      <c r="G5" s="375" t="s">
        <v>504</v>
      </c>
      <c r="H5" s="373"/>
      <c r="I5" s="373"/>
      <c r="J5" s="373"/>
      <c r="K5" s="374"/>
      <c r="L5" s="125"/>
      <c r="M5" s="375" t="s">
        <v>505</v>
      </c>
      <c r="N5" s="376"/>
      <c r="O5" s="376"/>
      <c r="P5" s="376"/>
      <c r="Q5" s="376"/>
      <c r="R5" s="376"/>
      <c r="S5" s="377"/>
      <c r="T5" s="125"/>
      <c r="U5" s="375" t="s">
        <v>516</v>
      </c>
      <c r="V5" s="373"/>
      <c r="W5" s="374"/>
      <c r="X5" s="125"/>
      <c r="Y5" s="372" t="s">
        <v>515</v>
      </c>
      <c r="Z5" s="373"/>
      <c r="AA5" s="374"/>
      <c r="AB5" s="125"/>
    </row>
    <row r="6" spans="1:46" ht="16.5" thickBot="1" x14ac:dyDescent="0.25">
      <c r="A6" s="125"/>
      <c r="B6" s="125"/>
      <c r="C6" s="375" t="s">
        <v>591</v>
      </c>
      <c r="D6" s="373"/>
      <c r="E6" s="374"/>
      <c r="F6" s="125"/>
      <c r="G6" s="125"/>
      <c r="H6" s="245">
        <v>1</v>
      </c>
      <c r="I6" s="246">
        <v>2</v>
      </c>
      <c r="J6" s="246">
        <v>3</v>
      </c>
      <c r="K6" s="246">
        <v>4</v>
      </c>
      <c r="L6" s="177" t="s">
        <v>503</v>
      </c>
      <c r="M6" s="125"/>
      <c r="N6" s="375" t="s">
        <v>543</v>
      </c>
      <c r="O6" s="374"/>
      <c r="P6" s="375" t="s">
        <v>544</v>
      </c>
      <c r="Q6" s="374"/>
      <c r="R6" s="125"/>
      <c r="S6" s="243" t="s">
        <v>774</v>
      </c>
      <c r="T6" s="125"/>
      <c r="U6" s="375" t="s">
        <v>780</v>
      </c>
      <c r="V6" s="373"/>
      <c r="W6" s="374"/>
      <c r="X6" s="125"/>
      <c r="Y6" s="125"/>
      <c r="Z6" s="125"/>
      <c r="AA6" s="125"/>
      <c r="AB6" s="125"/>
    </row>
    <row r="7" spans="1:46" ht="16.5" thickBot="1" x14ac:dyDescent="0.25">
      <c r="A7" s="125"/>
      <c r="B7" s="125"/>
      <c r="C7" s="157" t="s">
        <v>64</v>
      </c>
      <c r="D7" s="145" t="s">
        <v>426</v>
      </c>
      <c r="E7" s="145" t="s">
        <v>427</v>
      </c>
      <c r="F7" s="125"/>
      <c r="G7" s="381" t="s">
        <v>847</v>
      </c>
      <c r="H7" s="382"/>
      <c r="I7" s="382"/>
      <c r="J7" s="382"/>
      <c r="K7" s="382"/>
      <c r="L7" s="177" t="s">
        <v>440</v>
      </c>
      <c r="M7" s="403" t="s">
        <v>848</v>
      </c>
      <c r="N7" s="404"/>
      <c r="O7" s="404"/>
      <c r="P7" s="404"/>
      <c r="Q7" s="404"/>
      <c r="R7" s="404"/>
      <c r="S7" s="404"/>
      <c r="T7" s="125"/>
      <c r="U7" s="381" t="s">
        <v>850</v>
      </c>
      <c r="V7" s="382"/>
      <c r="W7" s="382"/>
      <c r="X7" s="125"/>
      <c r="Y7" s="381" t="s">
        <v>851</v>
      </c>
      <c r="Z7" s="382"/>
      <c r="AA7" s="382"/>
      <c r="AB7" s="125"/>
    </row>
    <row r="8" spans="1:46" ht="16.5" thickBot="1" x14ac:dyDescent="0.25">
      <c r="A8" s="145" t="s">
        <v>645</v>
      </c>
      <c r="B8" s="125"/>
      <c r="C8" s="157" t="s">
        <v>636</v>
      </c>
      <c r="D8" s="181" t="s">
        <v>646</v>
      </c>
      <c r="E8" s="185" t="s">
        <v>647</v>
      </c>
      <c r="F8" s="125"/>
      <c r="G8" s="157" t="s">
        <v>636</v>
      </c>
      <c r="H8" s="145" t="s">
        <v>426</v>
      </c>
      <c r="I8" s="145" t="s">
        <v>426</v>
      </c>
      <c r="J8" s="145" t="s">
        <v>426</v>
      </c>
      <c r="K8" s="145" t="s">
        <v>426</v>
      </c>
      <c r="L8" s="178"/>
      <c r="M8" s="145" t="s">
        <v>636</v>
      </c>
      <c r="N8" s="145" t="s">
        <v>426</v>
      </c>
      <c r="O8" s="145" t="s">
        <v>427</v>
      </c>
      <c r="P8" s="145" t="s">
        <v>426</v>
      </c>
      <c r="Q8" s="145" t="s">
        <v>427</v>
      </c>
      <c r="R8" s="111"/>
      <c r="S8" s="111"/>
      <c r="T8" s="125"/>
      <c r="U8" s="157" t="s">
        <v>636</v>
      </c>
      <c r="V8" s="145" t="s">
        <v>426</v>
      </c>
      <c r="W8" s="145" t="s">
        <v>427</v>
      </c>
      <c r="X8" s="125"/>
      <c r="Y8" s="157" t="s">
        <v>636</v>
      </c>
      <c r="Z8" s="145" t="s">
        <v>426</v>
      </c>
      <c r="AA8" s="145" t="s">
        <v>427</v>
      </c>
      <c r="AB8" s="125"/>
    </row>
    <row r="9" spans="1:46" s="129" customFormat="1" ht="16.5" thickBot="1" x14ac:dyDescent="0.25">
      <c r="A9" s="214" t="s">
        <v>644</v>
      </c>
      <c r="B9" s="126"/>
      <c r="C9" s="126"/>
      <c r="D9" s="234">
        <v>1</v>
      </c>
      <c r="E9" s="234">
        <v>1</v>
      </c>
      <c r="F9" s="126"/>
      <c r="G9" s="126"/>
      <c r="H9" s="234">
        <v>1</v>
      </c>
      <c r="I9" s="234">
        <v>1</v>
      </c>
      <c r="J9" s="234">
        <v>1</v>
      </c>
      <c r="K9" s="234">
        <v>1</v>
      </c>
      <c r="L9" s="177"/>
      <c r="M9" s="126"/>
      <c r="N9" s="234">
        <v>1</v>
      </c>
      <c r="O9" s="234">
        <v>1</v>
      </c>
      <c r="P9" s="234">
        <v>1</v>
      </c>
      <c r="Q9" s="234">
        <v>1</v>
      </c>
      <c r="R9" s="398" t="s">
        <v>785</v>
      </c>
      <c r="S9" s="402"/>
      <c r="T9" s="126"/>
      <c r="U9" s="126"/>
      <c r="V9" s="234">
        <v>1</v>
      </c>
      <c r="W9" s="234">
        <v>1</v>
      </c>
      <c r="X9" s="126"/>
      <c r="Y9" s="126"/>
      <c r="Z9" s="234">
        <v>1</v>
      </c>
      <c r="AA9" s="234">
        <v>1</v>
      </c>
      <c r="AB9" s="126"/>
      <c r="AC9" s="159"/>
      <c r="AD9" s="159"/>
      <c r="AE9" s="159"/>
      <c r="AF9" s="159"/>
      <c r="AG9" s="159"/>
      <c r="AH9" s="159"/>
      <c r="AI9" s="159"/>
      <c r="AJ9" s="151"/>
      <c r="AK9" s="151"/>
      <c r="AL9" s="151"/>
      <c r="AM9" s="151"/>
      <c r="AN9" s="151"/>
      <c r="AO9" s="151"/>
      <c r="AP9" s="151"/>
      <c r="AQ9" s="151"/>
      <c r="AR9" s="151"/>
      <c r="AS9" s="151"/>
      <c r="AT9" s="151"/>
    </row>
    <row r="10" spans="1:46" s="226" customFormat="1" x14ac:dyDescent="0.2">
      <c r="A10" s="218" t="s">
        <v>642</v>
      </c>
      <c r="B10" s="219"/>
      <c r="C10" s="219"/>
      <c r="D10" s="220">
        <f>COUNT(D13:D37)</f>
        <v>1</v>
      </c>
      <c r="E10" s="220">
        <f>COUNT(E13:E37)</f>
        <v>1</v>
      </c>
      <c r="F10" s="219"/>
      <c r="G10" s="219"/>
      <c r="H10" s="220">
        <f>COUNT(H13:H37)</f>
        <v>1</v>
      </c>
      <c r="I10" s="220">
        <f>COUNT(I13:I37)</f>
        <v>1</v>
      </c>
      <c r="J10" s="220">
        <f>COUNT(J13:J37)</f>
        <v>1</v>
      </c>
      <c r="K10" s="220">
        <f>COUNT(K13:K37)</f>
        <v>1</v>
      </c>
      <c r="L10" s="227"/>
      <c r="M10" s="219"/>
      <c r="N10" s="220">
        <f>COUNT(N13:N37)</f>
        <v>1</v>
      </c>
      <c r="O10" s="220">
        <f>COUNT(O13:O37)</f>
        <v>1</v>
      </c>
      <c r="P10" s="220">
        <f>COUNT(P13:P37)</f>
        <v>1</v>
      </c>
      <c r="Q10" s="220">
        <f>COUNT(Q13:Q37)</f>
        <v>1</v>
      </c>
      <c r="R10" s="220"/>
      <c r="S10" s="220"/>
      <c r="T10" s="219"/>
      <c r="U10" s="219"/>
      <c r="V10" s="220">
        <f>COUNT(V13:V37)</f>
        <v>1</v>
      </c>
      <c r="W10" s="220">
        <f>COUNT(W13:W37)</f>
        <v>1</v>
      </c>
      <c r="X10" s="219"/>
      <c r="Y10" s="219"/>
      <c r="Z10" s="220">
        <f>COUNT(Z13:Z37)</f>
        <v>1</v>
      </c>
      <c r="AA10" s="220">
        <f>COUNT(AA13:AA37)</f>
        <v>1</v>
      </c>
      <c r="AB10" s="219"/>
      <c r="AC10" s="224"/>
      <c r="AD10" s="224"/>
      <c r="AE10" s="224"/>
      <c r="AF10" s="224"/>
      <c r="AG10" s="224"/>
      <c r="AH10" s="224"/>
      <c r="AI10" s="224"/>
      <c r="AJ10" s="225"/>
      <c r="AK10" s="225"/>
      <c r="AL10" s="225"/>
      <c r="AM10" s="225"/>
      <c r="AN10" s="225"/>
      <c r="AO10" s="225"/>
      <c r="AP10" s="225"/>
      <c r="AQ10" s="225"/>
      <c r="AR10" s="225"/>
      <c r="AS10" s="225"/>
      <c r="AT10" s="225"/>
    </row>
    <row r="11" spans="1:46" s="232" customFormat="1" x14ac:dyDescent="0.2">
      <c r="A11" s="221" t="s">
        <v>643</v>
      </c>
      <c r="B11" s="233"/>
      <c r="C11" s="385" t="s">
        <v>942</v>
      </c>
      <c r="D11" s="385"/>
      <c r="E11" s="385"/>
      <c r="F11" s="233"/>
      <c r="G11" s="385" t="s">
        <v>943</v>
      </c>
      <c r="H11" s="385"/>
      <c r="I11" s="385"/>
      <c r="J11" s="385"/>
      <c r="K11" s="385"/>
      <c r="L11" s="227"/>
      <c r="M11" s="385" t="s">
        <v>944</v>
      </c>
      <c r="N11" s="385"/>
      <c r="O11" s="385"/>
      <c r="P11" s="385"/>
      <c r="Q11" s="385"/>
      <c r="R11" s="229"/>
      <c r="S11" s="229"/>
      <c r="T11" s="233"/>
      <c r="U11" s="385" t="s">
        <v>945</v>
      </c>
      <c r="V11" s="385"/>
      <c r="W11" s="385"/>
      <c r="X11" s="233"/>
      <c r="Y11" s="385" t="s">
        <v>946</v>
      </c>
      <c r="Z11" s="385"/>
      <c r="AA11" s="385"/>
      <c r="AB11" s="233"/>
      <c r="AC11" s="224"/>
      <c r="AD11" s="224"/>
      <c r="AE11" s="224"/>
      <c r="AF11" s="224"/>
      <c r="AG11" s="224"/>
      <c r="AH11" s="224"/>
      <c r="AI11" s="224"/>
      <c r="AJ11" s="231"/>
      <c r="AK11" s="231"/>
      <c r="AL11" s="231"/>
      <c r="AM11" s="231"/>
      <c r="AN11" s="231"/>
      <c r="AO11" s="231"/>
      <c r="AP11" s="231"/>
      <c r="AQ11" s="231"/>
      <c r="AR11" s="231"/>
      <c r="AS11" s="231"/>
      <c r="AT11" s="231"/>
    </row>
    <row r="12" spans="1:46" x14ac:dyDescent="0.2">
      <c r="A12" s="130" t="s">
        <v>317</v>
      </c>
      <c r="B12" s="125"/>
      <c r="C12" s="131" t="s">
        <v>438</v>
      </c>
      <c r="D12" s="131" t="s">
        <v>433</v>
      </c>
      <c r="E12" s="130" t="s">
        <v>4</v>
      </c>
      <c r="F12" s="125"/>
      <c r="G12" s="131" t="s">
        <v>438</v>
      </c>
      <c r="H12" s="130" t="s">
        <v>4</v>
      </c>
      <c r="I12" s="130" t="s">
        <v>4</v>
      </c>
      <c r="J12" s="130" t="s">
        <v>4</v>
      </c>
      <c r="K12" s="130" t="s">
        <v>4</v>
      </c>
      <c r="L12" s="178"/>
      <c r="M12" s="131" t="s">
        <v>438</v>
      </c>
      <c r="N12" s="130" t="s">
        <v>0</v>
      </c>
      <c r="O12" s="130" t="s">
        <v>0</v>
      </c>
      <c r="P12" s="130" t="s">
        <v>0</v>
      </c>
      <c r="Q12" s="130" t="s">
        <v>0</v>
      </c>
      <c r="R12" s="111"/>
      <c r="S12" s="111"/>
      <c r="T12" s="125"/>
      <c r="U12" s="131" t="s">
        <v>438</v>
      </c>
      <c r="V12" s="130" t="s">
        <v>3</v>
      </c>
      <c r="W12" s="130" t="s">
        <v>3</v>
      </c>
      <c r="X12" s="125"/>
      <c r="Y12" s="131" t="s">
        <v>438</v>
      </c>
      <c r="Z12" s="130" t="s">
        <v>3</v>
      </c>
      <c r="AA12" s="130" t="s">
        <v>3</v>
      </c>
      <c r="AB12" s="125"/>
    </row>
    <row r="13" spans="1:46" x14ac:dyDescent="0.2">
      <c r="A13" s="130">
        <v>1</v>
      </c>
      <c r="B13" s="125"/>
      <c r="C13" s="171">
        <v>0</v>
      </c>
      <c r="D13" s="182">
        <v>20</v>
      </c>
      <c r="E13" s="172">
        <v>0</v>
      </c>
      <c r="F13" s="125"/>
      <c r="G13" s="160">
        <v>0</v>
      </c>
      <c r="H13" s="133">
        <v>100</v>
      </c>
      <c r="I13" s="133">
        <v>0</v>
      </c>
      <c r="J13" s="133">
        <v>0</v>
      </c>
      <c r="K13" s="133">
        <v>0</v>
      </c>
      <c r="L13" s="179">
        <f t="shared" ref="L13:L36" si="0">SUM(H13:K13)</f>
        <v>100</v>
      </c>
      <c r="M13" s="160">
        <v>0</v>
      </c>
      <c r="N13" s="133">
        <v>0</v>
      </c>
      <c r="O13" s="133">
        <v>0</v>
      </c>
      <c r="P13" s="133">
        <v>0</v>
      </c>
      <c r="Q13" s="133">
        <v>0</v>
      </c>
      <c r="R13" s="111"/>
      <c r="S13" s="111"/>
      <c r="T13" s="125"/>
      <c r="U13" s="160">
        <v>0</v>
      </c>
      <c r="V13" s="133">
        <v>137</v>
      </c>
      <c r="W13" s="133">
        <v>0</v>
      </c>
      <c r="X13" s="125"/>
      <c r="Y13" s="160">
        <v>0</v>
      </c>
      <c r="Z13" s="133">
        <v>10</v>
      </c>
      <c r="AA13" s="133">
        <v>0</v>
      </c>
      <c r="AB13" s="125"/>
    </row>
    <row r="14" spans="1:46" x14ac:dyDescent="0.2">
      <c r="A14" s="130">
        <v>2</v>
      </c>
      <c r="B14" s="125"/>
      <c r="C14" s="171"/>
      <c r="D14" s="183"/>
      <c r="E14" s="184"/>
      <c r="F14" s="125"/>
      <c r="G14" s="160"/>
      <c r="H14" s="162"/>
      <c r="I14" s="162"/>
      <c r="J14" s="162"/>
      <c r="K14" s="162"/>
      <c r="L14" s="179">
        <f t="shared" si="0"/>
        <v>0</v>
      </c>
      <c r="M14" s="160"/>
      <c r="N14" s="162"/>
      <c r="O14" s="162"/>
      <c r="P14" s="162"/>
      <c r="Q14" s="162"/>
      <c r="R14" s="111"/>
      <c r="S14" s="111"/>
      <c r="T14" s="125"/>
      <c r="U14" s="160"/>
      <c r="V14" s="162"/>
      <c r="W14" s="162"/>
      <c r="X14" s="125"/>
      <c r="Y14" s="160"/>
      <c r="Z14" s="162"/>
      <c r="AA14" s="162"/>
      <c r="AB14" s="125"/>
    </row>
    <row r="15" spans="1:46" x14ac:dyDescent="0.2">
      <c r="A15" s="130">
        <v>3</v>
      </c>
      <c r="B15" s="125"/>
      <c r="C15" s="171"/>
      <c r="D15" s="182"/>
      <c r="E15" s="172"/>
      <c r="F15" s="125"/>
      <c r="G15" s="160"/>
      <c r="H15" s="133"/>
      <c r="I15" s="133"/>
      <c r="J15" s="133"/>
      <c r="K15" s="133"/>
      <c r="L15" s="179">
        <f t="shared" si="0"/>
        <v>0</v>
      </c>
      <c r="M15" s="160"/>
      <c r="N15" s="133"/>
      <c r="O15" s="133"/>
      <c r="P15" s="133"/>
      <c r="Q15" s="133"/>
      <c r="R15" s="111"/>
      <c r="S15" s="111"/>
      <c r="T15" s="125"/>
      <c r="U15" s="160"/>
      <c r="V15" s="133"/>
      <c r="W15" s="133"/>
      <c r="X15" s="125"/>
      <c r="Y15" s="160"/>
      <c r="Z15" s="133"/>
      <c r="AA15" s="133"/>
      <c r="AB15" s="125"/>
    </row>
    <row r="16" spans="1:46" x14ac:dyDescent="0.2">
      <c r="A16" s="130">
        <v>4</v>
      </c>
      <c r="B16" s="125"/>
      <c r="C16" s="171"/>
      <c r="D16" s="183"/>
      <c r="E16" s="184"/>
      <c r="F16" s="125"/>
      <c r="G16" s="160"/>
      <c r="H16" s="162"/>
      <c r="I16" s="162"/>
      <c r="J16" s="162"/>
      <c r="K16" s="162"/>
      <c r="L16" s="179">
        <f t="shared" si="0"/>
        <v>0</v>
      </c>
      <c r="M16" s="160"/>
      <c r="N16" s="162"/>
      <c r="O16" s="162"/>
      <c r="P16" s="162"/>
      <c r="Q16" s="162"/>
      <c r="R16" s="111"/>
      <c r="S16" s="111"/>
      <c r="T16" s="125"/>
      <c r="U16" s="160"/>
      <c r="V16" s="162"/>
      <c r="W16" s="162"/>
      <c r="X16" s="125"/>
      <c r="Y16" s="160"/>
      <c r="Z16" s="162"/>
      <c r="AA16" s="162"/>
      <c r="AB16" s="125"/>
    </row>
    <row r="17" spans="1:28" x14ac:dyDescent="0.2">
      <c r="A17" s="130">
        <v>5</v>
      </c>
      <c r="B17" s="125"/>
      <c r="C17" s="171"/>
      <c r="D17" s="182"/>
      <c r="E17" s="172"/>
      <c r="F17" s="125"/>
      <c r="G17" s="160"/>
      <c r="H17" s="133"/>
      <c r="I17" s="133"/>
      <c r="J17" s="133"/>
      <c r="K17" s="133"/>
      <c r="L17" s="179">
        <f t="shared" si="0"/>
        <v>0</v>
      </c>
      <c r="M17" s="160"/>
      <c r="N17" s="133"/>
      <c r="O17" s="133"/>
      <c r="P17" s="133"/>
      <c r="Q17" s="133"/>
      <c r="R17" s="111"/>
      <c r="S17" s="111"/>
      <c r="T17" s="125"/>
      <c r="U17" s="160"/>
      <c r="V17" s="133"/>
      <c r="W17" s="133"/>
      <c r="X17" s="125"/>
      <c r="Y17" s="160"/>
      <c r="Z17" s="133"/>
      <c r="AA17" s="133"/>
      <c r="AB17" s="125"/>
    </row>
    <row r="18" spans="1:28" x14ac:dyDescent="0.2">
      <c r="A18" s="130">
        <v>6</v>
      </c>
      <c r="B18" s="125"/>
      <c r="C18" s="160"/>
      <c r="D18" s="161"/>
      <c r="E18" s="162"/>
      <c r="F18" s="125"/>
      <c r="G18" s="160"/>
      <c r="H18" s="162"/>
      <c r="I18" s="162"/>
      <c r="J18" s="162"/>
      <c r="K18" s="162"/>
      <c r="L18" s="179">
        <f t="shared" si="0"/>
        <v>0</v>
      </c>
      <c r="M18" s="160"/>
      <c r="N18" s="162"/>
      <c r="O18" s="162"/>
      <c r="P18" s="162"/>
      <c r="Q18" s="162"/>
      <c r="R18" s="111"/>
      <c r="S18" s="111"/>
      <c r="T18" s="125"/>
      <c r="U18" s="160"/>
      <c r="V18" s="162"/>
      <c r="W18" s="162"/>
      <c r="X18" s="125"/>
      <c r="Y18" s="160"/>
      <c r="Z18" s="162"/>
      <c r="AA18" s="162"/>
      <c r="AB18" s="125"/>
    </row>
    <row r="19" spans="1:28" x14ac:dyDescent="0.2">
      <c r="A19" s="130">
        <v>7</v>
      </c>
      <c r="B19" s="125"/>
      <c r="C19" s="160"/>
      <c r="D19" s="146"/>
      <c r="E19" s="133"/>
      <c r="F19" s="125"/>
      <c r="G19" s="160"/>
      <c r="H19" s="133"/>
      <c r="I19" s="133"/>
      <c r="J19" s="133"/>
      <c r="K19" s="133"/>
      <c r="L19" s="179">
        <f t="shared" si="0"/>
        <v>0</v>
      </c>
      <c r="M19" s="160"/>
      <c r="N19" s="133"/>
      <c r="O19" s="133"/>
      <c r="P19" s="133"/>
      <c r="Q19" s="133"/>
      <c r="R19" s="111"/>
      <c r="S19" s="111"/>
      <c r="T19" s="125"/>
      <c r="U19" s="160"/>
      <c r="V19" s="133"/>
      <c r="W19" s="133"/>
      <c r="X19" s="125"/>
      <c r="Y19" s="160"/>
      <c r="Z19" s="133"/>
      <c r="AA19" s="133"/>
      <c r="AB19" s="125"/>
    </row>
    <row r="20" spans="1:28" x14ac:dyDescent="0.2">
      <c r="A20" s="130">
        <v>8</v>
      </c>
      <c r="B20" s="125"/>
      <c r="C20" s="160"/>
      <c r="D20" s="161"/>
      <c r="E20" s="162"/>
      <c r="F20" s="125"/>
      <c r="G20" s="160"/>
      <c r="H20" s="162"/>
      <c r="I20" s="162"/>
      <c r="J20" s="162"/>
      <c r="K20" s="162"/>
      <c r="L20" s="179">
        <f t="shared" si="0"/>
        <v>0</v>
      </c>
      <c r="M20" s="160"/>
      <c r="N20" s="162"/>
      <c r="O20" s="162"/>
      <c r="P20" s="162"/>
      <c r="Q20" s="162"/>
      <c r="R20" s="111"/>
      <c r="S20" s="111"/>
      <c r="T20" s="125"/>
      <c r="U20" s="160"/>
      <c r="V20" s="162"/>
      <c r="W20" s="162"/>
      <c r="X20" s="125"/>
      <c r="Y20" s="160"/>
      <c r="Z20" s="162"/>
      <c r="AA20" s="162"/>
      <c r="AB20" s="125"/>
    </row>
    <row r="21" spans="1:28" x14ac:dyDescent="0.2">
      <c r="A21" s="130">
        <v>9</v>
      </c>
      <c r="B21" s="125"/>
      <c r="C21" s="160"/>
      <c r="D21" s="146"/>
      <c r="E21" s="133"/>
      <c r="F21" s="125"/>
      <c r="G21" s="160"/>
      <c r="H21" s="133"/>
      <c r="I21" s="133"/>
      <c r="J21" s="133"/>
      <c r="K21" s="133"/>
      <c r="L21" s="179">
        <f t="shared" si="0"/>
        <v>0</v>
      </c>
      <c r="M21" s="160"/>
      <c r="N21" s="133"/>
      <c r="O21" s="133"/>
      <c r="P21" s="133"/>
      <c r="Q21" s="133"/>
      <c r="R21" s="111"/>
      <c r="S21" s="111"/>
      <c r="T21" s="125"/>
      <c r="U21" s="160"/>
      <c r="V21" s="133"/>
      <c r="W21" s="133"/>
      <c r="X21" s="125"/>
      <c r="Y21" s="160"/>
      <c r="Z21" s="133"/>
      <c r="AA21" s="133"/>
      <c r="AB21" s="125"/>
    </row>
    <row r="22" spans="1:28" x14ac:dyDescent="0.2">
      <c r="A22" s="130">
        <v>10</v>
      </c>
      <c r="B22" s="125"/>
      <c r="C22" s="160"/>
      <c r="D22" s="161"/>
      <c r="E22" s="162"/>
      <c r="F22" s="125"/>
      <c r="G22" s="160"/>
      <c r="H22" s="162"/>
      <c r="I22" s="162"/>
      <c r="J22" s="162"/>
      <c r="K22" s="162"/>
      <c r="L22" s="179">
        <f t="shared" si="0"/>
        <v>0</v>
      </c>
      <c r="M22" s="160"/>
      <c r="N22" s="162"/>
      <c r="O22" s="162"/>
      <c r="P22" s="162"/>
      <c r="Q22" s="162"/>
      <c r="R22" s="111"/>
      <c r="S22" s="111"/>
      <c r="T22" s="125"/>
      <c r="U22" s="160"/>
      <c r="V22" s="162"/>
      <c r="W22" s="162"/>
      <c r="X22" s="125"/>
      <c r="Y22" s="160"/>
      <c r="Z22" s="162"/>
      <c r="AA22" s="162"/>
      <c r="AB22" s="125"/>
    </row>
    <row r="23" spans="1:28" x14ac:dyDescent="0.2">
      <c r="A23" s="130">
        <v>11</v>
      </c>
      <c r="B23" s="125"/>
      <c r="C23" s="160"/>
      <c r="D23" s="146"/>
      <c r="E23" s="133"/>
      <c r="F23" s="125"/>
      <c r="G23" s="160"/>
      <c r="H23" s="133"/>
      <c r="I23" s="133"/>
      <c r="J23" s="133"/>
      <c r="K23" s="133"/>
      <c r="L23" s="179">
        <f t="shared" si="0"/>
        <v>0</v>
      </c>
      <c r="M23" s="160"/>
      <c r="N23" s="133"/>
      <c r="O23" s="133"/>
      <c r="P23" s="133"/>
      <c r="Q23" s="133"/>
      <c r="R23" s="111"/>
      <c r="S23" s="111"/>
      <c r="T23" s="125"/>
      <c r="U23" s="160"/>
      <c r="V23" s="133"/>
      <c r="W23" s="133"/>
      <c r="X23" s="125"/>
      <c r="Y23" s="160"/>
      <c r="Z23" s="133"/>
      <c r="AA23" s="133"/>
      <c r="AB23" s="125"/>
    </row>
    <row r="24" spans="1:28" x14ac:dyDescent="0.2">
      <c r="A24" s="130">
        <v>12</v>
      </c>
      <c r="B24" s="125"/>
      <c r="C24" s="160"/>
      <c r="D24" s="161"/>
      <c r="E24" s="162"/>
      <c r="F24" s="125"/>
      <c r="G24" s="160"/>
      <c r="H24" s="162"/>
      <c r="I24" s="162"/>
      <c r="J24" s="162"/>
      <c r="K24" s="162"/>
      <c r="L24" s="179">
        <f t="shared" si="0"/>
        <v>0</v>
      </c>
      <c r="M24" s="160"/>
      <c r="N24" s="162"/>
      <c r="O24" s="162"/>
      <c r="P24" s="162"/>
      <c r="Q24" s="162"/>
      <c r="R24" s="111"/>
      <c r="S24" s="111"/>
      <c r="T24" s="125"/>
      <c r="U24" s="160"/>
      <c r="V24" s="162"/>
      <c r="W24" s="162"/>
      <c r="X24" s="125"/>
      <c r="Y24" s="160"/>
      <c r="Z24" s="162"/>
      <c r="AA24" s="162"/>
      <c r="AB24" s="125"/>
    </row>
    <row r="25" spans="1:28" x14ac:dyDescent="0.2">
      <c r="A25" s="130">
        <v>13</v>
      </c>
      <c r="B25" s="125"/>
      <c r="C25" s="160"/>
      <c r="D25" s="146"/>
      <c r="E25" s="133"/>
      <c r="F25" s="125"/>
      <c r="G25" s="160"/>
      <c r="H25" s="133"/>
      <c r="I25" s="133"/>
      <c r="J25" s="133"/>
      <c r="K25" s="133"/>
      <c r="L25" s="179">
        <f t="shared" si="0"/>
        <v>0</v>
      </c>
      <c r="M25" s="160"/>
      <c r="N25" s="133"/>
      <c r="O25" s="133"/>
      <c r="P25" s="133"/>
      <c r="Q25" s="133"/>
      <c r="R25" s="111"/>
      <c r="S25" s="111"/>
      <c r="T25" s="125"/>
      <c r="U25" s="160"/>
      <c r="V25" s="133"/>
      <c r="W25" s="133"/>
      <c r="X25" s="125"/>
      <c r="Y25" s="160"/>
      <c r="Z25" s="133"/>
      <c r="AA25" s="133"/>
      <c r="AB25" s="125"/>
    </row>
    <row r="26" spans="1:28" x14ac:dyDescent="0.2">
      <c r="A26" s="130">
        <v>14</v>
      </c>
      <c r="B26" s="125"/>
      <c r="C26" s="160"/>
      <c r="D26" s="161"/>
      <c r="E26" s="162"/>
      <c r="F26" s="125"/>
      <c r="G26" s="160"/>
      <c r="H26" s="162"/>
      <c r="I26" s="162"/>
      <c r="J26" s="162"/>
      <c r="K26" s="162"/>
      <c r="L26" s="179">
        <f t="shared" si="0"/>
        <v>0</v>
      </c>
      <c r="M26" s="160"/>
      <c r="N26" s="162"/>
      <c r="O26" s="162"/>
      <c r="P26" s="162"/>
      <c r="Q26" s="162"/>
      <c r="R26" s="111"/>
      <c r="S26" s="111"/>
      <c r="T26" s="125"/>
      <c r="U26" s="160"/>
      <c r="V26" s="162"/>
      <c r="W26" s="162"/>
      <c r="X26" s="125"/>
      <c r="Y26" s="160"/>
      <c r="Z26" s="162"/>
      <c r="AA26" s="162"/>
      <c r="AB26" s="125"/>
    </row>
    <row r="27" spans="1:28" x14ac:dyDescent="0.2">
      <c r="A27" s="130">
        <v>15</v>
      </c>
      <c r="B27" s="125"/>
      <c r="C27" s="160"/>
      <c r="D27" s="146"/>
      <c r="E27" s="133"/>
      <c r="F27" s="125"/>
      <c r="G27" s="160"/>
      <c r="H27" s="133"/>
      <c r="I27" s="133"/>
      <c r="J27" s="133"/>
      <c r="K27" s="133"/>
      <c r="L27" s="179">
        <f t="shared" si="0"/>
        <v>0</v>
      </c>
      <c r="M27" s="160"/>
      <c r="N27" s="133"/>
      <c r="O27" s="133"/>
      <c r="P27" s="133"/>
      <c r="Q27" s="133"/>
      <c r="R27" s="111"/>
      <c r="S27" s="111"/>
      <c r="T27" s="125"/>
      <c r="U27" s="160"/>
      <c r="V27" s="133"/>
      <c r="W27" s="133"/>
      <c r="X27" s="125"/>
      <c r="Y27" s="160"/>
      <c r="Z27" s="133"/>
      <c r="AA27" s="133"/>
      <c r="AB27" s="125"/>
    </row>
    <row r="28" spans="1:28" x14ac:dyDescent="0.2">
      <c r="A28" s="130">
        <v>16</v>
      </c>
      <c r="B28" s="125"/>
      <c r="C28" s="160"/>
      <c r="D28" s="161"/>
      <c r="E28" s="162"/>
      <c r="F28" s="125"/>
      <c r="G28" s="160"/>
      <c r="H28" s="162"/>
      <c r="I28" s="162"/>
      <c r="J28" s="162"/>
      <c r="K28" s="162"/>
      <c r="L28" s="179">
        <f t="shared" si="0"/>
        <v>0</v>
      </c>
      <c r="M28" s="160"/>
      <c r="N28" s="162"/>
      <c r="O28" s="162"/>
      <c r="P28" s="162"/>
      <c r="Q28" s="162"/>
      <c r="R28" s="111"/>
      <c r="S28" s="111"/>
      <c r="T28" s="125"/>
      <c r="U28" s="160"/>
      <c r="V28" s="162"/>
      <c r="W28" s="162"/>
      <c r="X28" s="125"/>
      <c r="Y28" s="160"/>
      <c r="Z28" s="162"/>
      <c r="AA28" s="162"/>
      <c r="AB28" s="125"/>
    </row>
    <row r="29" spans="1:28" x14ac:dyDescent="0.2">
      <c r="A29" s="130">
        <v>17</v>
      </c>
      <c r="B29" s="125"/>
      <c r="C29" s="160"/>
      <c r="D29" s="146"/>
      <c r="E29" s="133"/>
      <c r="F29" s="125"/>
      <c r="G29" s="160"/>
      <c r="H29" s="133"/>
      <c r="I29" s="133"/>
      <c r="J29" s="133"/>
      <c r="K29" s="133"/>
      <c r="L29" s="179">
        <f t="shared" si="0"/>
        <v>0</v>
      </c>
      <c r="M29" s="160"/>
      <c r="N29" s="133"/>
      <c r="O29" s="133"/>
      <c r="P29" s="133"/>
      <c r="Q29" s="133"/>
      <c r="R29" s="111"/>
      <c r="S29" s="111"/>
      <c r="T29" s="125"/>
      <c r="U29" s="160"/>
      <c r="V29" s="133"/>
      <c r="W29" s="133"/>
      <c r="X29" s="125"/>
      <c r="Y29" s="160"/>
      <c r="Z29" s="133"/>
      <c r="AA29" s="133"/>
      <c r="AB29" s="125"/>
    </row>
    <row r="30" spans="1:28" x14ac:dyDescent="0.2">
      <c r="A30" s="130">
        <v>18</v>
      </c>
      <c r="B30" s="125"/>
      <c r="C30" s="160"/>
      <c r="D30" s="161"/>
      <c r="E30" s="162"/>
      <c r="F30" s="125"/>
      <c r="G30" s="160"/>
      <c r="H30" s="162"/>
      <c r="I30" s="162"/>
      <c r="J30" s="162"/>
      <c r="K30" s="162"/>
      <c r="L30" s="179">
        <f t="shared" si="0"/>
        <v>0</v>
      </c>
      <c r="M30" s="160"/>
      <c r="N30" s="162"/>
      <c r="O30" s="162"/>
      <c r="P30" s="162"/>
      <c r="Q30" s="162"/>
      <c r="R30" s="111"/>
      <c r="S30" s="111"/>
      <c r="T30" s="125"/>
      <c r="U30" s="160"/>
      <c r="V30" s="162"/>
      <c r="W30" s="162"/>
      <c r="X30" s="125"/>
      <c r="Y30" s="160"/>
      <c r="Z30" s="162"/>
      <c r="AA30" s="162"/>
      <c r="AB30" s="125"/>
    </row>
    <row r="31" spans="1:28" x14ac:dyDescent="0.2">
      <c r="A31" s="130">
        <v>19</v>
      </c>
      <c r="B31" s="125"/>
      <c r="C31" s="160"/>
      <c r="D31" s="146"/>
      <c r="E31" s="133"/>
      <c r="F31" s="125"/>
      <c r="G31" s="160"/>
      <c r="H31" s="133"/>
      <c r="I31" s="133"/>
      <c r="J31" s="133"/>
      <c r="K31" s="133"/>
      <c r="L31" s="179">
        <f t="shared" si="0"/>
        <v>0</v>
      </c>
      <c r="M31" s="160"/>
      <c r="N31" s="133"/>
      <c r="O31" s="133"/>
      <c r="P31" s="133"/>
      <c r="Q31" s="133"/>
      <c r="R31" s="111"/>
      <c r="S31" s="111"/>
      <c r="T31" s="125"/>
      <c r="U31" s="160"/>
      <c r="V31" s="133"/>
      <c r="W31" s="133"/>
      <c r="X31" s="125"/>
      <c r="Y31" s="160"/>
      <c r="Z31" s="133"/>
      <c r="AA31" s="133"/>
      <c r="AB31" s="125"/>
    </row>
    <row r="32" spans="1:28" x14ac:dyDescent="0.2">
      <c r="A32" s="130">
        <v>20</v>
      </c>
      <c r="B32" s="125"/>
      <c r="C32" s="160"/>
      <c r="D32" s="161"/>
      <c r="E32" s="162"/>
      <c r="F32" s="125"/>
      <c r="G32" s="160"/>
      <c r="H32" s="162"/>
      <c r="I32" s="162"/>
      <c r="J32" s="162"/>
      <c r="K32" s="162"/>
      <c r="L32" s="179">
        <f t="shared" si="0"/>
        <v>0</v>
      </c>
      <c r="M32" s="160"/>
      <c r="N32" s="162"/>
      <c r="O32" s="162"/>
      <c r="P32" s="162"/>
      <c r="Q32" s="162"/>
      <c r="R32" s="111"/>
      <c r="S32" s="111"/>
      <c r="T32" s="125"/>
      <c r="U32" s="160"/>
      <c r="V32" s="162"/>
      <c r="W32" s="162"/>
      <c r="X32" s="125"/>
      <c r="Y32" s="160"/>
      <c r="Z32" s="162"/>
      <c r="AA32" s="162"/>
      <c r="AB32" s="125"/>
    </row>
    <row r="33" spans="1:28" x14ac:dyDescent="0.2">
      <c r="A33" s="130">
        <v>21</v>
      </c>
      <c r="B33" s="125"/>
      <c r="C33" s="160"/>
      <c r="D33" s="146"/>
      <c r="E33" s="133"/>
      <c r="F33" s="125"/>
      <c r="G33" s="160"/>
      <c r="H33" s="133"/>
      <c r="I33" s="133"/>
      <c r="J33" s="133"/>
      <c r="K33" s="133"/>
      <c r="L33" s="179">
        <f t="shared" si="0"/>
        <v>0</v>
      </c>
      <c r="M33" s="160"/>
      <c r="N33" s="133"/>
      <c r="O33" s="133"/>
      <c r="P33" s="133"/>
      <c r="Q33" s="133"/>
      <c r="R33" s="111"/>
      <c r="S33" s="111"/>
      <c r="T33" s="125"/>
      <c r="U33" s="160"/>
      <c r="V33" s="133"/>
      <c r="W33" s="133"/>
      <c r="X33" s="125"/>
      <c r="Y33" s="160"/>
      <c r="Z33" s="133"/>
      <c r="AA33" s="133"/>
      <c r="AB33" s="125"/>
    </row>
    <row r="34" spans="1:28" x14ac:dyDescent="0.2">
      <c r="A34" s="130">
        <v>22</v>
      </c>
      <c r="B34" s="125"/>
      <c r="C34" s="160"/>
      <c r="D34" s="161"/>
      <c r="E34" s="162"/>
      <c r="F34" s="125"/>
      <c r="G34" s="160"/>
      <c r="H34" s="162"/>
      <c r="I34" s="162"/>
      <c r="J34" s="162"/>
      <c r="K34" s="162"/>
      <c r="L34" s="179">
        <f t="shared" si="0"/>
        <v>0</v>
      </c>
      <c r="M34" s="160"/>
      <c r="N34" s="162"/>
      <c r="O34" s="162"/>
      <c r="P34" s="162"/>
      <c r="Q34" s="162"/>
      <c r="R34" s="111"/>
      <c r="S34" s="111"/>
      <c r="T34" s="125"/>
      <c r="U34" s="160"/>
      <c r="V34" s="162"/>
      <c r="W34" s="162"/>
      <c r="X34" s="125"/>
      <c r="Y34" s="160"/>
      <c r="Z34" s="162"/>
      <c r="AA34" s="162"/>
      <c r="AB34" s="125"/>
    </row>
    <row r="35" spans="1:28" x14ac:dyDescent="0.2">
      <c r="A35" s="130">
        <v>23</v>
      </c>
      <c r="B35" s="125"/>
      <c r="C35" s="160"/>
      <c r="D35" s="146"/>
      <c r="E35" s="133"/>
      <c r="F35" s="125"/>
      <c r="G35" s="160"/>
      <c r="H35" s="133"/>
      <c r="I35" s="133"/>
      <c r="J35" s="133"/>
      <c r="K35" s="133"/>
      <c r="L35" s="179">
        <f t="shared" si="0"/>
        <v>0</v>
      </c>
      <c r="M35" s="160"/>
      <c r="N35" s="133"/>
      <c r="O35" s="133"/>
      <c r="P35" s="133"/>
      <c r="Q35" s="133"/>
      <c r="R35" s="111"/>
      <c r="S35" s="111"/>
      <c r="T35" s="125"/>
      <c r="U35" s="160"/>
      <c r="V35" s="133"/>
      <c r="W35" s="133"/>
      <c r="X35" s="125"/>
      <c r="Y35" s="160"/>
      <c r="Z35" s="133"/>
      <c r="AA35" s="133"/>
      <c r="AB35" s="125"/>
    </row>
    <row r="36" spans="1:28" x14ac:dyDescent="0.2">
      <c r="A36" s="130">
        <v>24</v>
      </c>
      <c r="B36" s="125"/>
      <c r="C36" s="160"/>
      <c r="D36" s="161"/>
      <c r="E36" s="162"/>
      <c r="F36" s="125"/>
      <c r="G36" s="160"/>
      <c r="H36" s="162"/>
      <c r="I36" s="162"/>
      <c r="J36" s="162"/>
      <c r="K36" s="162"/>
      <c r="L36" s="179">
        <f t="shared" si="0"/>
        <v>0</v>
      </c>
      <c r="M36" s="160"/>
      <c r="N36" s="162"/>
      <c r="O36" s="162"/>
      <c r="P36" s="162"/>
      <c r="Q36" s="162"/>
      <c r="R36" s="111"/>
      <c r="S36" s="111"/>
      <c r="T36" s="125"/>
      <c r="U36" s="160"/>
      <c r="V36" s="162"/>
      <c r="W36" s="162"/>
      <c r="X36" s="125"/>
      <c r="Y36" s="160"/>
      <c r="Z36" s="162"/>
      <c r="AA36" s="162"/>
      <c r="AB36" s="125"/>
    </row>
    <row r="37" spans="1:28" x14ac:dyDescent="0.2">
      <c r="A37" s="130">
        <v>25</v>
      </c>
      <c r="B37" s="125"/>
      <c r="C37" s="160"/>
      <c r="D37" s="146"/>
      <c r="E37" s="133"/>
      <c r="F37" s="125"/>
      <c r="G37" s="160"/>
      <c r="H37" s="133"/>
      <c r="I37" s="133"/>
      <c r="J37" s="133"/>
      <c r="K37" s="133"/>
      <c r="L37" s="179"/>
      <c r="M37" s="160"/>
      <c r="N37" s="133"/>
      <c r="O37" s="133"/>
      <c r="P37" s="133"/>
      <c r="Q37" s="133"/>
      <c r="R37" s="111"/>
      <c r="S37" s="111"/>
      <c r="T37" s="125"/>
      <c r="U37" s="160"/>
      <c r="V37" s="133"/>
      <c r="W37" s="133"/>
      <c r="X37" s="125"/>
      <c r="Y37" s="160"/>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sheetProtection selectLockedCells="1"/>
  <mergeCells count="24">
    <mergeCell ref="Y5:AA5"/>
    <mergeCell ref="U5:W5"/>
    <mergeCell ref="G5:K5"/>
    <mergeCell ref="C5:E5"/>
    <mergeCell ref="C6:E6"/>
    <mergeCell ref="N6:O6"/>
    <mergeCell ref="P6:Q6"/>
    <mergeCell ref="U6:W6"/>
    <mergeCell ref="M5:S5"/>
    <mergeCell ref="Y4:AA4"/>
    <mergeCell ref="C4:E4"/>
    <mergeCell ref="G4:K4"/>
    <mergeCell ref="U4:W4"/>
    <mergeCell ref="M4:S4"/>
    <mergeCell ref="M7:S7"/>
    <mergeCell ref="Y11:AA11"/>
    <mergeCell ref="C11:E11"/>
    <mergeCell ref="G11:K11"/>
    <mergeCell ref="U11:W11"/>
    <mergeCell ref="R9:S9"/>
    <mergeCell ref="G7:K7"/>
    <mergeCell ref="U7:W7"/>
    <mergeCell ref="Y7:AA7"/>
    <mergeCell ref="M11:Q11"/>
  </mergeCells>
  <hyperlinks>
    <hyperlink ref="A1" location="IGAP!A1" display="IGAP!A1"/>
  </hyperlink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H308"/>
  <sheetViews>
    <sheetView tabSelected="1" zoomScale="90" zoomScaleNormal="90" workbookViewId="0">
      <selection activeCell="B38" sqref="B38"/>
    </sheetView>
  </sheetViews>
  <sheetFormatPr baseColWidth="10" defaultColWidth="57.85546875" defaultRowHeight="12.75" x14ac:dyDescent="0.2"/>
  <cols>
    <col min="1" max="1" width="5.42578125" style="38" bestFit="1" customWidth="1"/>
    <col min="2" max="2" width="38.140625" style="38" bestFit="1" customWidth="1"/>
    <col min="3" max="3" width="91.42578125" style="38" customWidth="1"/>
    <col min="4" max="4" width="5.85546875" style="38" bestFit="1" customWidth="1"/>
    <col min="5" max="5" width="12.85546875" style="38" bestFit="1" customWidth="1"/>
    <col min="6" max="6" width="8.85546875" style="38" bestFit="1" customWidth="1"/>
    <col min="7" max="7" width="5.7109375" style="38" bestFit="1" customWidth="1"/>
    <col min="8" max="8" width="7.42578125" style="74" bestFit="1" customWidth="1"/>
    <col min="9" max="9" width="8.7109375" style="42" bestFit="1" customWidth="1"/>
    <col min="10" max="10" width="15.5703125" style="42" customWidth="1"/>
    <col min="11" max="11" width="9.7109375" style="42" bestFit="1" customWidth="1"/>
    <col min="12" max="14" width="11" style="42" bestFit="1" customWidth="1"/>
    <col min="15" max="16" width="10.140625" style="42" bestFit="1" customWidth="1"/>
    <col min="17" max="18" width="9.7109375" style="42" bestFit="1" customWidth="1"/>
    <col min="19" max="19" width="11" style="42" bestFit="1" customWidth="1"/>
    <col min="20" max="20" width="9.28515625" style="42" bestFit="1" customWidth="1"/>
    <col min="21" max="21" width="11" style="42" customWidth="1"/>
    <col min="22" max="22" width="10" style="42" customWidth="1"/>
    <col min="23" max="23" width="10" style="42" bestFit="1" customWidth="1"/>
    <col min="24" max="24" width="7.85546875" style="42" bestFit="1" customWidth="1"/>
    <col min="25" max="25" width="10" style="42" bestFit="1" customWidth="1"/>
    <col min="26" max="26" width="8.85546875" style="42" bestFit="1" customWidth="1"/>
    <col min="27" max="27" width="10" style="42" bestFit="1" customWidth="1"/>
    <col min="28" max="28" width="8.85546875" style="42" bestFit="1" customWidth="1"/>
    <col min="29" max="29" width="10.140625" style="42" bestFit="1" customWidth="1"/>
    <col min="30" max="30" width="8.85546875" style="42" bestFit="1" customWidth="1"/>
    <col min="31" max="31" width="11.42578125" style="42" bestFit="1" customWidth="1"/>
    <col min="32" max="32" width="9.7109375" style="42" bestFit="1" customWidth="1"/>
    <col min="33" max="33" width="11.42578125" style="42" bestFit="1" customWidth="1"/>
    <col min="34" max="34" width="8.85546875" style="42" bestFit="1" customWidth="1"/>
    <col min="35" max="35" width="12.140625" style="42" bestFit="1" customWidth="1"/>
    <col min="36" max="36" width="8.85546875" style="42" customWidth="1"/>
    <col min="37" max="37" width="12.140625" style="42" bestFit="1" customWidth="1"/>
    <col min="38" max="38" width="8.7109375" style="42" bestFit="1" customWidth="1"/>
    <col min="39" max="39" width="12.140625" style="42" bestFit="1" customWidth="1"/>
    <col min="40" max="40" width="8.7109375" style="42" bestFit="1" customWidth="1"/>
    <col min="41" max="41" width="11" style="42" bestFit="1" customWidth="1"/>
    <col min="42" max="42" width="7.42578125" style="42" bestFit="1" customWidth="1"/>
    <col min="43" max="43" width="10" style="42" bestFit="1" customWidth="1"/>
    <col min="44" max="44" width="7.42578125" style="42" customWidth="1"/>
    <col min="45" max="45" width="10" style="42" bestFit="1" customWidth="1"/>
    <col min="46" max="46" width="8.7109375" style="42" bestFit="1" customWidth="1"/>
    <col min="47" max="47" width="10.28515625" style="42" bestFit="1" customWidth="1"/>
    <col min="48" max="48" width="9.140625" style="42" bestFit="1" customWidth="1"/>
    <col min="49" max="49" width="10" style="42" bestFit="1" customWidth="1"/>
    <col min="50" max="50" width="8.7109375" style="42" bestFit="1" customWidth="1"/>
    <col min="51" max="51" width="10.28515625" style="42" bestFit="1" customWidth="1"/>
    <col min="52" max="52" width="7.85546875" style="42" bestFit="1" customWidth="1"/>
    <col min="53" max="53" width="10.28515625" style="42" bestFit="1" customWidth="1"/>
    <col min="54" max="54" width="7.85546875" style="42" bestFit="1" customWidth="1"/>
    <col min="55" max="55" width="10.28515625" style="42" bestFit="1" customWidth="1"/>
    <col min="56" max="56" width="7.85546875" style="42" bestFit="1" customWidth="1"/>
    <col min="57" max="57" width="10.28515625" style="42" bestFit="1" customWidth="1"/>
    <col min="58" max="58" width="7.85546875" style="42" bestFit="1" customWidth="1"/>
    <col min="59" max="59" width="6.85546875" style="42" bestFit="1" customWidth="1"/>
    <col min="60" max="16384" width="57.85546875" style="38"/>
  </cols>
  <sheetData>
    <row r="1" spans="1:60" s="50" customFormat="1" ht="26.25" x14ac:dyDescent="0.2">
      <c r="A1" s="262" t="s">
        <v>69</v>
      </c>
      <c r="B1" s="109" t="s">
        <v>329</v>
      </c>
      <c r="C1" s="60" t="s">
        <v>330</v>
      </c>
      <c r="D1" s="44"/>
      <c r="E1" s="44"/>
      <c r="F1" s="45"/>
      <c r="G1" s="205"/>
      <c r="H1" s="206"/>
      <c r="I1" s="207"/>
      <c r="J1" s="208"/>
      <c r="K1" s="207"/>
      <c r="L1" s="208"/>
      <c r="M1" s="209"/>
      <c r="N1" s="208"/>
      <c r="O1" s="209"/>
      <c r="P1" s="208"/>
      <c r="Q1" s="209"/>
      <c r="R1" s="208"/>
      <c r="S1" s="209"/>
      <c r="T1" s="208"/>
      <c r="U1" s="209"/>
      <c r="V1" s="208"/>
      <c r="W1" s="209"/>
      <c r="X1" s="208"/>
      <c r="Y1" s="209"/>
      <c r="Z1" s="208"/>
      <c r="AA1" s="209"/>
      <c r="AB1" s="208"/>
      <c r="AC1" s="209"/>
      <c r="AD1" s="208"/>
      <c r="AE1" s="209"/>
      <c r="AF1" s="208"/>
      <c r="AG1" s="209"/>
      <c r="AH1" s="208"/>
      <c r="AI1" s="209"/>
      <c r="AJ1" s="208"/>
      <c r="AK1" s="209"/>
      <c r="AL1" s="208"/>
      <c r="AM1" s="209"/>
      <c r="AN1" s="208"/>
      <c r="AO1" s="209"/>
      <c r="AP1" s="208"/>
      <c r="AQ1" s="209"/>
      <c r="AR1" s="208"/>
      <c r="AS1" s="209"/>
      <c r="AT1" s="208"/>
      <c r="AU1" s="209"/>
      <c r="AV1" s="208"/>
      <c r="AW1" s="209"/>
      <c r="AX1" s="208"/>
      <c r="AY1" s="209"/>
      <c r="AZ1" s="208"/>
      <c r="BA1" s="209"/>
      <c r="BB1" s="208"/>
      <c r="BC1" s="209"/>
      <c r="BD1" s="208"/>
      <c r="BE1" s="209"/>
      <c r="BF1" s="208"/>
      <c r="BG1" s="52" t="s">
        <v>69</v>
      </c>
      <c r="BH1" s="49"/>
    </row>
    <row r="2" spans="1:60" x14ac:dyDescent="0.2">
      <c r="A2" s="19" t="s">
        <v>69</v>
      </c>
      <c r="B2" s="39"/>
      <c r="C2" s="360" t="s">
        <v>344</v>
      </c>
      <c r="D2" s="360"/>
      <c r="E2" s="360"/>
      <c r="F2" s="360"/>
      <c r="G2" s="360"/>
      <c r="H2" s="360"/>
      <c r="I2" s="360"/>
      <c r="J2" s="360"/>
      <c r="K2" s="24" t="s">
        <v>12</v>
      </c>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52" t="s">
        <v>69</v>
      </c>
      <c r="BH2" s="3"/>
    </row>
    <row r="3" spans="1:60" x14ac:dyDescent="0.2">
      <c r="A3" s="19" t="s">
        <v>69</v>
      </c>
      <c r="B3" s="39"/>
      <c r="C3" s="361" t="s">
        <v>332</v>
      </c>
      <c r="D3" s="361"/>
      <c r="E3" s="361"/>
      <c r="F3" s="361"/>
      <c r="G3" s="361"/>
      <c r="H3" s="361"/>
      <c r="I3" s="361"/>
      <c r="J3" s="361"/>
      <c r="K3" s="25" t="s">
        <v>12</v>
      </c>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52" t="s">
        <v>69</v>
      </c>
      <c r="BH3" s="3"/>
    </row>
    <row r="4" spans="1:60" ht="12.75" customHeight="1" x14ac:dyDescent="0.2">
      <c r="A4" s="19" t="s">
        <v>69</v>
      </c>
      <c r="B4" s="39"/>
      <c r="C4" s="362" t="s">
        <v>324</v>
      </c>
      <c r="D4" s="362"/>
      <c r="E4" s="362"/>
      <c r="F4" s="362"/>
      <c r="G4" s="362"/>
      <c r="H4" s="362"/>
      <c r="I4" s="362"/>
      <c r="J4" s="362"/>
      <c r="K4" s="34" t="s">
        <v>12</v>
      </c>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52" t="s">
        <v>69</v>
      </c>
      <c r="BH4" s="3"/>
    </row>
    <row r="5" spans="1:60" ht="12.75" customHeight="1" x14ac:dyDescent="0.2">
      <c r="A5" s="19" t="s">
        <v>69</v>
      </c>
      <c r="B5" s="197" t="s">
        <v>318</v>
      </c>
      <c r="C5" s="198" t="s">
        <v>693</v>
      </c>
      <c r="D5" s="198"/>
      <c r="E5" s="198"/>
      <c r="F5" s="198"/>
      <c r="G5" s="198"/>
      <c r="H5" s="198"/>
      <c r="I5" s="198"/>
      <c r="J5" s="198"/>
      <c r="K5" s="77" t="s">
        <v>12</v>
      </c>
      <c r="L5" s="77"/>
      <c r="M5" s="77"/>
      <c r="N5" s="77"/>
      <c r="O5" s="77"/>
      <c r="P5" s="77"/>
      <c r="Q5" s="77"/>
      <c r="R5" s="77"/>
      <c r="S5" s="77"/>
      <c r="T5" s="77"/>
      <c r="U5" s="77"/>
      <c r="V5" s="77"/>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52" t="s">
        <v>69</v>
      </c>
      <c r="BH5" s="3"/>
    </row>
    <row r="6" spans="1:60" s="65" customFormat="1" ht="25.5" x14ac:dyDescent="0.25">
      <c r="A6" s="21" t="s">
        <v>69</v>
      </c>
      <c r="B6" s="204" t="s">
        <v>708</v>
      </c>
      <c r="C6" s="61" t="s">
        <v>569</v>
      </c>
      <c r="D6" s="43" t="s">
        <v>316</v>
      </c>
      <c r="E6" s="44" t="s">
        <v>317</v>
      </c>
      <c r="F6" s="62"/>
      <c r="G6" s="46" t="s">
        <v>310</v>
      </c>
      <c r="H6" s="66" t="s">
        <v>311</v>
      </c>
      <c r="I6" s="47" t="s">
        <v>106</v>
      </c>
      <c r="J6" s="51" t="s">
        <v>74</v>
      </c>
      <c r="K6" s="47" t="s">
        <v>107</v>
      </c>
      <c r="L6" s="51" t="s">
        <v>75</v>
      </c>
      <c r="M6" s="48" t="s">
        <v>108</v>
      </c>
      <c r="N6" s="51" t="s">
        <v>76</v>
      </c>
      <c r="O6" s="48" t="s">
        <v>109</v>
      </c>
      <c r="P6" s="51" t="s">
        <v>77</v>
      </c>
      <c r="Q6" s="48" t="s">
        <v>110</v>
      </c>
      <c r="R6" s="51" t="s">
        <v>78</v>
      </c>
      <c r="S6" s="48" t="s">
        <v>111</v>
      </c>
      <c r="T6" s="51" t="s">
        <v>94</v>
      </c>
      <c r="U6" s="48" t="s">
        <v>112</v>
      </c>
      <c r="V6" s="51" t="s">
        <v>95</v>
      </c>
      <c r="W6" s="48" t="s">
        <v>113</v>
      </c>
      <c r="X6" s="51" t="s">
        <v>96</v>
      </c>
      <c r="Y6" s="48" t="s">
        <v>114</v>
      </c>
      <c r="Z6" s="51" t="s">
        <v>97</v>
      </c>
      <c r="AA6" s="48" t="s">
        <v>115</v>
      </c>
      <c r="AB6" s="51" t="s">
        <v>98</v>
      </c>
      <c r="AC6" s="48" t="s">
        <v>116</v>
      </c>
      <c r="AD6" s="51" t="s">
        <v>99</v>
      </c>
      <c r="AE6" s="48" t="s">
        <v>117</v>
      </c>
      <c r="AF6" s="51" t="s">
        <v>100</v>
      </c>
      <c r="AG6" s="48" t="s">
        <v>118</v>
      </c>
      <c r="AH6" s="51" t="s">
        <v>101</v>
      </c>
      <c r="AI6" s="48" t="s">
        <v>136</v>
      </c>
      <c r="AJ6" s="51" t="s">
        <v>137</v>
      </c>
      <c r="AK6" s="48" t="s">
        <v>138</v>
      </c>
      <c r="AL6" s="51" t="s">
        <v>139</v>
      </c>
      <c r="AM6" s="48" t="s">
        <v>140</v>
      </c>
      <c r="AN6" s="51" t="s">
        <v>141</v>
      </c>
      <c r="AO6" s="48" t="s">
        <v>142</v>
      </c>
      <c r="AP6" s="51" t="s">
        <v>143</v>
      </c>
      <c r="AQ6" s="48" t="s">
        <v>144</v>
      </c>
      <c r="AR6" s="51" t="s">
        <v>145</v>
      </c>
      <c r="AS6" s="48" t="s">
        <v>146</v>
      </c>
      <c r="AT6" s="51" t="s">
        <v>147</v>
      </c>
      <c r="AU6" s="48" t="s">
        <v>148</v>
      </c>
      <c r="AV6" s="51" t="s">
        <v>149</v>
      </c>
      <c r="AW6" s="48" t="s">
        <v>150</v>
      </c>
      <c r="AX6" s="51" t="s">
        <v>151</v>
      </c>
      <c r="AY6" s="48" t="s">
        <v>152</v>
      </c>
      <c r="AZ6" s="51" t="s">
        <v>153</v>
      </c>
      <c r="BA6" s="48" t="s">
        <v>154</v>
      </c>
      <c r="BB6" s="51" t="s">
        <v>155</v>
      </c>
      <c r="BC6" s="48" t="s">
        <v>156</v>
      </c>
      <c r="BD6" s="51" t="s">
        <v>157</v>
      </c>
      <c r="BE6" s="48" t="s">
        <v>158</v>
      </c>
      <c r="BF6" s="51" t="s">
        <v>159</v>
      </c>
      <c r="BG6" s="52" t="s">
        <v>69</v>
      </c>
      <c r="BH6" s="64"/>
    </row>
    <row r="7" spans="1:60" x14ac:dyDescent="0.2">
      <c r="A7" s="19"/>
      <c r="B7" s="30" t="s">
        <v>1012</v>
      </c>
      <c r="C7" s="2" t="s">
        <v>1013</v>
      </c>
      <c r="D7" s="6" t="s">
        <v>60</v>
      </c>
      <c r="E7" s="2" t="s">
        <v>59</v>
      </c>
      <c r="F7" s="41" t="s">
        <v>86</v>
      </c>
      <c r="G7" s="46">
        <v>0</v>
      </c>
      <c r="H7" s="72">
        <v>1</v>
      </c>
      <c r="I7" s="54">
        <v>1</v>
      </c>
      <c r="J7" s="31" t="str">
        <f>Chamaerops_humilis_v2015a_01!C7</f>
        <v>v2015a</v>
      </c>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2" t="s">
        <v>69</v>
      </c>
      <c r="BH7" s="16"/>
    </row>
    <row r="8" spans="1:60" ht="38.25" thickBot="1" x14ac:dyDescent="0.25">
      <c r="A8" s="20"/>
      <c r="B8" s="30" t="s">
        <v>29</v>
      </c>
      <c r="C8" s="2" t="s">
        <v>73</v>
      </c>
      <c r="D8" s="6" t="s">
        <v>60</v>
      </c>
      <c r="E8" s="2" t="s">
        <v>59</v>
      </c>
      <c r="F8" s="41" t="s">
        <v>86</v>
      </c>
      <c r="G8" s="46">
        <v>0</v>
      </c>
      <c r="H8" s="72">
        <v>1</v>
      </c>
      <c r="I8" s="54">
        <v>1</v>
      </c>
      <c r="J8" s="307" t="str">
        <f>Chamaerops_humilis_v2015a_01!$E$7</f>
        <v>Chamaerops humilis</v>
      </c>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2" t="s">
        <v>69</v>
      </c>
      <c r="BH8" s="16"/>
    </row>
    <row r="9" spans="1:60" ht="13.5" thickBot="1" x14ac:dyDescent="0.25">
      <c r="A9" s="20"/>
      <c r="B9" s="11" t="s">
        <v>54</v>
      </c>
      <c r="C9" s="2" t="s">
        <v>321</v>
      </c>
      <c r="D9" s="8" t="s">
        <v>62</v>
      </c>
      <c r="E9" s="9" t="s">
        <v>2</v>
      </c>
      <c r="F9" s="40" t="s">
        <v>7</v>
      </c>
      <c r="G9" s="46">
        <v>0</v>
      </c>
      <c r="H9" s="72">
        <v>1</v>
      </c>
      <c r="I9" s="54">
        <v>1</v>
      </c>
      <c r="J9" s="32">
        <f>Chamaerops_humilis_v2015a_01!$G$7</f>
        <v>300</v>
      </c>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2" t="s">
        <v>69</v>
      </c>
      <c r="BH9" s="16"/>
    </row>
    <row r="10" spans="1:60" x14ac:dyDescent="0.2">
      <c r="A10" s="20"/>
      <c r="B10" s="11" t="s">
        <v>313</v>
      </c>
      <c r="C10" s="2" t="s">
        <v>653</v>
      </c>
      <c r="D10" s="6" t="s">
        <v>61</v>
      </c>
      <c r="E10" s="9" t="s">
        <v>2</v>
      </c>
      <c r="F10" s="40" t="s">
        <v>331</v>
      </c>
      <c r="G10" s="46">
        <v>0</v>
      </c>
      <c r="H10" s="72">
        <v>1</v>
      </c>
      <c r="I10" s="54">
        <v>1</v>
      </c>
      <c r="J10" s="32">
        <f>Chamaerops_humilis_v2015a_01!$I$7</f>
        <v>1</v>
      </c>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2" t="s">
        <v>69</v>
      </c>
      <c r="BH10" s="16"/>
    </row>
    <row r="11" spans="1:60" x14ac:dyDescent="0.2">
      <c r="A11" s="20"/>
      <c r="B11" s="11" t="s">
        <v>351</v>
      </c>
      <c r="C11" s="2" t="s">
        <v>398</v>
      </c>
      <c r="D11" s="13" t="s">
        <v>12</v>
      </c>
      <c r="E11" s="9" t="s">
        <v>4</v>
      </c>
      <c r="F11" s="40" t="s">
        <v>11</v>
      </c>
      <c r="G11" s="46">
        <v>0</v>
      </c>
      <c r="H11" s="72">
        <v>1</v>
      </c>
      <c r="I11" s="56">
        <v>1</v>
      </c>
      <c r="J11" s="31">
        <f>Chamaerops_humilis_v2015a_01!$K$7</f>
        <v>5</v>
      </c>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2" t="s">
        <v>69</v>
      </c>
      <c r="BH11" s="16"/>
    </row>
    <row r="12" spans="1:60" ht="13.5" thickBot="1" x14ac:dyDescent="0.25">
      <c r="A12" s="20"/>
      <c r="B12" s="30" t="s">
        <v>83</v>
      </c>
      <c r="C12" s="29" t="s">
        <v>694</v>
      </c>
      <c r="D12" s="6" t="s">
        <v>61</v>
      </c>
      <c r="E12" s="9" t="s">
        <v>2</v>
      </c>
      <c r="F12" s="40" t="s">
        <v>85</v>
      </c>
      <c r="G12" s="46">
        <v>0</v>
      </c>
      <c r="H12" s="72">
        <v>1</v>
      </c>
      <c r="I12" s="54">
        <v>1</v>
      </c>
      <c r="J12" s="32">
        <f>Chamaerops_humilis_v2015a_01!$M$7</f>
        <v>1</v>
      </c>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2" t="s">
        <v>69</v>
      </c>
      <c r="BH12" s="16"/>
    </row>
    <row r="13" spans="1:60" ht="13.5" thickBot="1" x14ac:dyDescent="0.25">
      <c r="A13" s="20"/>
      <c r="B13" s="30" t="s">
        <v>84</v>
      </c>
      <c r="C13" s="29" t="s">
        <v>695</v>
      </c>
      <c r="D13" s="8" t="s">
        <v>62</v>
      </c>
      <c r="E13" s="9" t="s">
        <v>4</v>
      </c>
      <c r="F13" s="40" t="s">
        <v>11</v>
      </c>
      <c r="G13" s="46">
        <v>0</v>
      </c>
      <c r="H13" s="72">
        <v>1</v>
      </c>
      <c r="I13" s="54">
        <v>1</v>
      </c>
      <c r="J13" s="31">
        <f>Chamaerops_humilis_v2015a_01!$O$7</f>
        <v>50</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2" t="s">
        <v>69</v>
      </c>
      <c r="BH13" s="16"/>
    </row>
    <row r="14" spans="1:60" x14ac:dyDescent="0.2">
      <c r="A14" s="191"/>
      <c r="B14" s="10" t="s">
        <v>130</v>
      </c>
      <c r="C14" s="2" t="s">
        <v>347</v>
      </c>
      <c r="D14" s="192" t="s">
        <v>61</v>
      </c>
      <c r="E14" s="9" t="s">
        <v>1</v>
      </c>
      <c r="F14" s="40" t="s">
        <v>348</v>
      </c>
      <c r="G14" s="46">
        <v>0</v>
      </c>
      <c r="H14" s="72">
        <v>1</v>
      </c>
      <c r="I14" s="193">
        <v>1</v>
      </c>
      <c r="J14" s="194">
        <f>Chamaerops_humilis_v2015a_01!$Q$7</f>
        <v>1</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2" t="s">
        <v>69</v>
      </c>
      <c r="BH14" s="16"/>
    </row>
    <row r="15" spans="1:60" x14ac:dyDescent="0.2">
      <c r="A15" s="20"/>
      <c r="B15" s="10" t="s">
        <v>56</v>
      </c>
      <c r="C15" s="2" t="s">
        <v>696</v>
      </c>
      <c r="D15" s="6" t="s">
        <v>61</v>
      </c>
      <c r="E15" s="9" t="s">
        <v>1</v>
      </c>
      <c r="F15" s="40" t="s">
        <v>7</v>
      </c>
      <c r="G15" s="46">
        <v>0</v>
      </c>
      <c r="H15" s="72">
        <v>1</v>
      </c>
      <c r="I15" s="54">
        <v>1</v>
      </c>
      <c r="J15" s="32">
        <f>Chamaerops_humilis_v2015a_01!$C$19</f>
        <v>566</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2" t="s">
        <v>69</v>
      </c>
      <c r="BH15" s="16"/>
    </row>
    <row r="16" spans="1:60" x14ac:dyDescent="0.2">
      <c r="A16" s="20"/>
      <c r="B16" s="10" t="s">
        <v>57</v>
      </c>
      <c r="C16" s="2" t="s">
        <v>697</v>
      </c>
      <c r="D16" s="6" t="s">
        <v>61</v>
      </c>
      <c r="E16" s="9" t="s">
        <v>2</v>
      </c>
      <c r="F16" s="40" t="s">
        <v>7</v>
      </c>
      <c r="G16" s="46">
        <v>0</v>
      </c>
      <c r="H16" s="72">
        <v>1</v>
      </c>
      <c r="I16" s="54">
        <v>1</v>
      </c>
      <c r="J16" s="32">
        <f>Chamaerops_humilis_v2015a_01!$E$19</f>
        <v>300</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2" t="s">
        <v>69</v>
      </c>
      <c r="BH16" s="16"/>
    </row>
    <row r="17" spans="1:60" x14ac:dyDescent="0.2">
      <c r="A17" s="20"/>
      <c r="B17" s="10" t="s">
        <v>93</v>
      </c>
      <c r="C17" s="2" t="s">
        <v>617</v>
      </c>
      <c r="D17" s="6" t="s">
        <v>61</v>
      </c>
      <c r="E17" s="9" t="s">
        <v>2</v>
      </c>
      <c r="F17" s="40" t="s">
        <v>7</v>
      </c>
      <c r="G17" s="46">
        <v>0</v>
      </c>
      <c r="H17" s="72">
        <v>1</v>
      </c>
      <c r="I17" s="54">
        <v>1</v>
      </c>
      <c r="J17" s="32">
        <f>Chamaerops_humilis_v2015a_01!$G$19</f>
        <v>17</v>
      </c>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2" t="s">
        <v>69</v>
      </c>
      <c r="BH17" s="16"/>
    </row>
    <row r="18" spans="1:60" x14ac:dyDescent="0.2">
      <c r="A18" s="20"/>
      <c r="B18" s="10" t="s">
        <v>58</v>
      </c>
      <c r="C18" s="3" t="s">
        <v>349</v>
      </c>
      <c r="D18" s="6" t="s">
        <v>61</v>
      </c>
      <c r="E18" s="9" t="s">
        <v>1</v>
      </c>
      <c r="F18" s="40" t="s">
        <v>304</v>
      </c>
      <c r="G18" s="46">
        <v>0</v>
      </c>
      <c r="H18" s="72">
        <v>1</v>
      </c>
      <c r="I18" s="54">
        <v>1</v>
      </c>
      <c r="J18" s="32">
        <f>Chamaerops_humilis_v2015a_01!$I$19</f>
        <v>0</v>
      </c>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2" t="s">
        <v>69</v>
      </c>
      <c r="BH18" s="16"/>
    </row>
    <row r="19" spans="1:60" ht="13.5" thickBot="1" x14ac:dyDescent="0.25">
      <c r="A19" s="20"/>
      <c r="B19" s="10" t="s">
        <v>55</v>
      </c>
      <c r="C19" s="2" t="s">
        <v>698</v>
      </c>
      <c r="D19" s="6" t="s">
        <v>61</v>
      </c>
      <c r="E19" s="9" t="s">
        <v>1</v>
      </c>
      <c r="F19" s="40" t="s">
        <v>350</v>
      </c>
      <c r="G19" s="46">
        <v>0</v>
      </c>
      <c r="H19" s="72">
        <v>1</v>
      </c>
      <c r="I19" s="54">
        <v>1</v>
      </c>
      <c r="J19" s="32">
        <f>Chamaerops_humilis_v2015a_01!$K$19</f>
        <v>1</v>
      </c>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2" t="s">
        <v>69</v>
      </c>
      <c r="BH19" s="16"/>
    </row>
    <row r="20" spans="1:60" ht="13.5" thickBot="1" x14ac:dyDescent="0.25">
      <c r="A20" s="20"/>
      <c r="B20" s="11" t="s">
        <v>261</v>
      </c>
      <c r="C20" s="2" t="s">
        <v>618</v>
      </c>
      <c r="D20" s="8" t="s">
        <v>62</v>
      </c>
      <c r="E20" s="9" t="s">
        <v>0</v>
      </c>
      <c r="F20" s="40" t="s">
        <v>7</v>
      </c>
      <c r="G20" s="46">
        <v>0</v>
      </c>
      <c r="H20" s="72">
        <v>1</v>
      </c>
      <c r="I20" s="54">
        <v>1</v>
      </c>
      <c r="J20" s="32">
        <f>Chamaerops_humilis_v2015a_01!$M$19</f>
        <v>3</v>
      </c>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2" t="s">
        <v>69</v>
      </c>
      <c r="BH20" s="16"/>
    </row>
    <row r="21" spans="1:60" ht="13.5" thickBot="1" x14ac:dyDescent="0.25">
      <c r="A21" s="20"/>
      <c r="B21" s="11" t="s">
        <v>262</v>
      </c>
      <c r="C21" s="2" t="s">
        <v>270</v>
      </c>
      <c r="D21" s="8" t="s">
        <v>62</v>
      </c>
      <c r="E21" s="9" t="s">
        <v>0</v>
      </c>
      <c r="F21" s="40" t="s">
        <v>7</v>
      </c>
      <c r="G21" s="46">
        <v>0</v>
      </c>
      <c r="H21" s="72">
        <v>1</v>
      </c>
      <c r="I21" s="54">
        <v>1</v>
      </c>
      <c r="J21" s="32">
        <f>Chamaerops_humilis_v2015a_01!$O$19</f>
        <v>2</v>
      </c>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2" t="s">
        <v>69</v>
      </c>
      <c r="BH21" s="16"/>
    </row>
    <row r="22" spans="1:60" ht="13.5" thickBot="1" x14ac:dyDescent="0.25">
      <c r="A22" s="20"/>
      <c r="B22" s="11" t="s">
        <v>263</v>
      </c>
      <c r="C22" s="2" t="s">
        <v>264</v>
      </c>
      <c r="D22" s="8" t="s">
        <v>62</v>
      </c>
      <c r="E22" s="9" t="s">
        <v>0</v>
      </c>
      <c r="F22" s="40" t="s">
        <v>7</v>
      </c>
      <c r="G22" s="46">
        <v>0</v>
      </c>
      <c r="H22" s="72">
        <v>1</v>
      </c>
      <c r="I22" s="54">
        <v>1</v>
      </c>
      <c r="J22" s="32">
        <f>Chamaerops_humilis_v2015a_01!$Q$19</f>
        <v>1</v>
      </c>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2" t="s">
        <v>69</v>
      </c>
      <c r="BH22" s="16"/>
    </row>
    <row r="23" spans="1:60" s="65" customFormat="1" ht="18.75" x14ac:dyDescent="0.25">
      <c r="A23" s="21" t="s">
        <v>69</v>
      </c>
      <c r="B23" s="61"/>
      <c r="C23" s="62" t="s">
        <v>1014</v>
      </c>
      <c r="D23" s="62"/>
      <c r="E23" s="62"/>
      <c r="F23" s="62"/>
      <c r="G23" s="61"/>
      <c r="H23" s="67"/>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52" t="s">
        <v>69</v>
      </c>
      <c r="BH23" s="64"/>
    </row>
    <row r="24" spans="1:60" x14ac:dyDescent="0.2">
      <c r="A24" s="20"/>
      <c r="B24" s="11" t="s">
        <v>1027</v>
      </c>
      <c r="C24" s="2" t="s">
        <v>1028</v>
      </c>
      <c r="D24" s="6" t="s">
        <v>1015</v>
      </c>
      <c r="E24" s="9" t="s">
        <v>2</v>
      </c>
      <c r="F24" s="40" t="s">
        <v>1016</v>
      </c>
      <c r="G24" s="46">
        <v>0</v>
      </c>
      <c r="H24" s="72">
        <v>1</v>
      </c>
      <c r="I24" s="54">
        <v>1</v>
      </c>
      <c r="J24" s="32">
        <f>Chamaerops_humilis_v2015a_01!$C$29</f>
        <v>122</v>
      </c>
      <c r="K24" s="32">
        <f>Chamaerops_humilis_v2015a_01!$C$30</f>
        <v>160</v>
      </c>
      <c r="L24" s="32">
        <f>Chamaerops_humilis_v2015a_01!$C$31</f>
        <v>0</v>
      </c>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2"/>
      <c r="BH24" s="16"/>
    </row>
    <row r="25" spans="1:60" x14ac:dyDescent="0.2">
      <c r="A25" s="20"/>
      <c r="B25" s="11" t="s">
        <v>1029</v>
      </c>
      <c r="C25" s="2" t="s">
        <v>1030</v>
      </c>
      <c r="D25" s="6" t="s">
        <v>1015</v>
      </c>
      <c r="E25" s="9" t="s">
        <v>2</v>
      </c>
      <c r="F25" s="40" t="s">
        <v>1016</v>
      </c>
      <c r="G25" s="46">
        <v>0</v>
      </c>
      <c r="H25" s="72">
        <v>1</v>
      </c>
      <c r="I25" s="54">
        <v>1</v>
      </c>
      <c r="J25" s="32">
        <f>Chamaerops_humilis_v2015a_01!$E$29</f>
        <v>122</v>
      </c>
      <c r="K25" s="32">
        <f>Chamaerops_humilis_v2015a_01!$E$30</f>
        <v>160</v>
      </c>
      <c r="L25" s="32">
        <f>Chamaerops_humilis_v2015a_01!$E$31</f>
        <v>0</v>
      </c>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2"/>
      <c r="BH25" s="16"/>
    </row>
    <row r="26" spans="1:60" x14ac:dyDescent="0.2">
      <c r="A26" s="20"/>
      <c r="B26" s="11" t="s">
        <v>1031</v>
      </c>
      <c r="C26" s="2" t="s">
        <v>1032</v>
      </c>
      <c r="D26" s="6" t="s">
        <v>1015</v>
      </c>
      <c r="E26" s="9" t="s">
        <v>2</v>
      </c>
      <c r="F26" s="40" t="s">
        <v>1016</v>
      </c>
      <c r="G26" s="46">
        <v>0</v>
      </c>
      <c r="H26" s="72">
        <v>1</v>
      </c>
      <c r="I26" s="54">
        <v>1</v>
      </c>
      <c r="J26" s="32">
        <f>Chamaerops_humilis_v2015a_01!$G$29</f>
        <v>153</v>
      </c>
      <c r="K26" s="32">
        <f>Chamaerops_humilis_v2015a_01!$G$30</f>
        <v>102</v>
      </c>
      <c r="L26" s="32">
        <f>Chamaerops_humilis_v2015a_01!$G$31</f>
        <v>51</v>
      </c>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2"/>
      <c r="BH26" s="16"/>
    </row>
    <row r="27" spans="1:60" x14ac:dyDescent="0.2">
      <c r="A27" s="20"/>
      <c r="B27" s="11" t="s">
        <v>1033</v>
      </c>
      <c r="C27" s="2" t="s">
        <v>1034</v>
      </c>
      <c r="D27" s="6" t="s">
        <v>1015</v>
      </c>
      <c r="E27" s="9" t="s">
        <v>2</v>
      </c>
      <c r="F27" s="40" t="s">
        <v>1016</v>
      </c>
      <c r="G27" s="46">
        <v>0</v>
      </c>
      <c r="H27" s="72">
        <v>1</v>
      </c>
      <c r="I27" s="54">
        <v>1</v>
      </c>
      <c r="J27" s="32">
        <f>Chamaerops_humilis_v2015a_01!$I$29</f>
        <v>127</v>
      </c>
      <c r="K27" s="32">
        <f>Chamaerops_humilis_v2015a_01!$I$30</f>
        <v>102</v>
      </c>
      <c r="L27" s="32">
        <f>Chamaerops_humilis_v2015a_01!$I$31</f>
        <v>0</v>
      </c>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2"/>
      <c r="BH27" s="16"/>
    </row>
    <row r="28" spans="1:60" x14ac:dyDescent="0.2">
      <c r="A28" s="20"/>
      <c r="B28" s="11" t="s">
        <v>1035</v>
      </c>
      <c r="C28" s="2" t="s">
        <v>1036</v>
      </c>
      <c r="D28" s="6" t="s">
        <v>1015</v>
      </c>
      <c r="E28" s="9" t="s">
        <v>2</v>
      </c>
      <c r="F28" s="40" t="s">
        <v>1016</v>
      </c>
      <c r="G28" s="46">
        <v>0</v>
      </c>
      <c r="H28" s="72">
        <v>1</v>
      </c>
      <c r="I28" s="54">
        <v>1</v>
      </c>
      <c r="J28" s="32">
        <f>Chamaerops_humilis_v2015a_01!$K$29</f>
        <v>27</v>
      </c>
      <c r="K28" s="32">
        <f>Chamaerops_humilis_v2015a_01!$K$30</f>
        <v>107</v>
      </c>
      <c r="L28" s="32">
        <f>Chamaerops_humilis_v2015a_01!$K$31</f>
        <v>27</v>
      </c>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2"/>
      <c r="BH28" s="16"/>
    </row>
    <row r="29" spans="1:60" x14ac:dyDescent="0.2">
      <c r="A29" s="20"/>
      <c r="B29" s="11" t="s">
        <v>1037</v>
      </c>
      <c r="C29" s="2" t="s">
        <v>1038</v>
      </c>
      <c r="D29" s="6" t="s">
        <v>1015</v>
      </c>
      <c r="E29" s="9" t="s">
        <v>2</v>
      </c>
      <c r="F29" s="40" t="s">
        <v>1016</v>
      </c>
      <c r="G29" s="46">
        <v>0</v>
      </c>
      <c r="H29" s="72">
        <v>1</v>
      </c>
      <c r="I29" s="54">
        <v>1</v>
      </c>
      <c r="J29" s="32">
        <f>Chamaerops_humilis_v2015a_01!$M$29</f>
        <v>27</v>
      </c>
      <c r="K29" s="32">
        <f>Chamaerops_humilis_v2015a_01!$M$30</f>
        <v>107</v>
      </c>
      <c r="L29" s="32">
        <f>Chamaerops_humilis_v2015a_01!$M$31</f>
        <v>27</v>
      </c>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2"/>
      <c r="BH29" s="16"/>
    </row>
    <row r="30" spans="1:60" x14ac:dyDescent="0.2">
      <c r="A30" s="20"/>
      <c r="B30" s="11" t="s">
        <v>1039</v>
      </c>
      <c r="C30" s="2" t="s">
        <v>1040</v>
      </c>
      <c r="D30" s="6" t="s">
        <v>1015</v>
      </c>
      <c r="E30" s="9" t="s">
        <v>2</v>
      </c>
      <c r="F30" s="40" t="s">
        <v>1016</v>
      </c>
      <c r="G30" s="46">
        <v>0</v>
      </c>
      <c r="H30" s="72">
        <v>1</v>
      </c>
      <c r="I30" s="54">
        <v>1</v>
      </c>
      <c r="J30" s="32">
        <f>Chamaerops_humilis_v2015a_01!$O$29</f>
        <v>28</v>
      </c>
      <c r="K30" s="32">
        <f>Chamaerops_humilis_v2015a_01!$O$30</f>
        <v>228</v>
      </c>
      <c r="L30" s="32">
        <f>Chamaerops_humilis_v2015a_01!$O$31</f>
        <v>28</v>
      </c>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2"/>
      <c r="BH30" s="16"/>
    </row>
    <row r="31" spans="1:60" x14ac:dyDescent="0.2">
      <c r="A31" s="20"/>
      <c r="B31" s="11" t="s">
        <v>1041</v>
      </c>
      <c r="C31" s="2" t="s">
        <v>1042</v>
      </c>
      <c r="D31" s="6" t="s">
        <v>1015</v>
      </c>
      <c r="E31" s="9" t="s">
        <v>2</v>
      </c>
      <c r="F31" s="40" t="s">
        <v>1016</v>
      </c>
      <c r="G31" s="46">
        <v>0</v>
      </c>
      <c r="H31" s="72">
        <v>1</v>
      </c>
      <c r="I31" s="54">
        <v>1</v>
      </c>
      <c r="J31" s="32">
        <f>Chamaerops_humilis_v2015a_01!$C$35</f>
        <v>255</v>
      </c>
      <c r="K31" s="32">
        <f>Chamaerops_humilis_v2015a_01!$C$36</f>
        <v>179</v>
      </c>
      <c r="L31" s="32">
        <f>Chamaerops_humilis_v2015a_01!$C$37</f>
        <v>0</v>
      </c>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2"/>
      <c r="BH31" s="16"/>
    </row>
    <row r="32" spans="1:60" x14ac:dyDescent="0.2">
      <c r="A32" s="20"/>
      <c r="B32" s="11" t="s">
        <v>1043</v>
      </c>
      <c r="C32" s="2" t="s">
        <v>1043</v>
      </c>
      <c r="D32" s="6" t="s">
        <v>1015</v>
      </c>
      <c r="E32" s="9" t="s">
        <v>2</v>
      </c>
      <c r="F32" s="40" t="s">
        <v>1016</v>
      </c>
      <c r="G32" s="46">
        <v>0</v>
      </c>
      <c r="H32" s="72">
        <v>1</v>
      </c>
      <c r="I32" s="54">
        <v>1</v>
      </c>
      <c r="J32" s="32">
        <f>Chamaerops_humilis_v2015a_01!$E$35</f>
        <v>115</v>
      </c>
      <c r="K32" s="32">
        <f>Chamaerops_humilis_v2015a_01!$E$36</f>
        <v>105</v>
      </c>
      <c r="L32" s="32">
        <f>Chamaerops_humilis_v2015a_01!$E$37</f>
        <v>79</v>
      </c>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2"/>
      <c r="BH32" s="16"/>
    </row>
    <row r="33" spans="1:60" x14ac:dyDescent="0.2">
      <c r="A33" s="20"/>
      <c r="B33" s="11" t="s">
        <v>1044</v>
      </c>
      <c r="C33" s="2" t="s">
        <v>1045</v>
      </c>
      <c r="D33" s="6" t="s">
        <v>1015</v>
      </c>
      <c r="E33" s="9" t="s">
        <v>2</v>
      </c>
      <c r="F33" s="40" t="s">
        <v>1016</v>
      </c>
      <c r="G33" s="46">
        <v>0</v>
      </c>
      <c r="H33" s="72">
        <v>1</v>
      </c>
      <c r="I33" s="54">
        <v>1</v>
      </c>
      <c r="J33" s="32">
        <f>Chamaerops_humilis_v2015a_01!$G$35</f>
        <v>255</v>
      </c>
      <c r="K33" s="32">
        <f>Chamaerops_humilis_v2015a_01!$G$36</f>
        <v>179</v>
      </c>
      <c r="L33" s="32">
        <f>Chamaerops_humilis_v2015a_01!$G$37</f>
        <v>0</v>
      </c>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2"/>
      <c r="BH33" s="16"/>
    </row>
    <row r="34" spans="1:60" x14ac:dyDescent="0.2">
      <c r="A34" s="20"/>
      <c r="B34" s="11" t="s">
        <v>1046</v>
      </c>
      <c r="C34" s="2" t="s">
        <v>1047</v>
      </c>
      <c r="D34" s="6" t="s">
        <v>1015</v>
      </c>
      <c r="E34" s="9" t="s">
        <v>2</v>
      </c>
      <c r="F34" s="40" t="s">
        <v>1016</v>
      </c>
      <c r="G34" s="46">
        <v>0</v>
      </c>
      <c r="H34" s="72">
        <v>1</v>
      </c>
      <c r="I34" s="54">
        <v>1</v>
      </c>
      <c r="J34" s="32">
        <f>Chamaerops_humilis_v2015a_01!$I$35</f>
        <v>255</v>
      </c>
      <c r="K34" s="32">
        <f>Chamaerops_humilis_v2015a_01!$I$36</f>
        <v>255</v>
      </c>
      <c r="L34" s="32">
        <f>Chamaerops_humilis_v2015a_01!$I$37</f>
        <v>153</v>
      </c>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2"/>
      <c r="BH34" s="16"/>
    </row>
    <row r="35" spans="1:60" x14ac:dyDescent="0.2">
      <c r="A35" s="20"/>
      <c r="B35" s="11" t="s">
        <v>1048</v>
      </c>
      <c r="C35" s="2" t="s">
        <v>1049</v>
      </c>
      <c r="D35" s="6" t="s">
        <v>1015</v>
      </c>
      <c r="E35" s="9" t="s">
        <v>2</v>
      </c>
      <c r="F35" s="40" t="s">
        <v>1016</v>
      </c>
      <c r="G35" s="46">
        <v>0</v>
      </c>
      <c r="H35" s="72">
        <v>1</v>
      </c>
      <c r="I35" s="54">
        <v>1</v>
      </c>
      <c r="J35" s="32">
        <f>Chamaerops_humilis_v2015a_01!$K$35</f>
        <v>255</v>
      </c>
      <c r="K35" s="32">
        <f>Chamaerops_humilis_v2015a_01!$K$36</f>
        <v>255</v>
      </c>
      <c r="L35" s="32">
        <f>Chamaerops_humilis_v2015a_01!$K$37</f>
        <v>153</v>
      </c>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2"/>
      <c r="BH35" s="16"/>
    </row>
    <row r="36" spans="1:60" x14ac:dyDescent="0.2">
      <c r="A36" s="20"/>
      <c r="B36" s="11" t="s">
        <v>1050</v>
      </c>
      <c r="C36" s="2" t="s">
        <v>1051</v>
      </c>
      <c r="D36" s="6" t="s">
        <v>1015</v>
      </c>
      <c r="E36" s="9" t="s">
        <v>2</v>
      </c>
      <c r="F36" s="40" t="s">
        <v>1016</v>
      </c>
      <c r="G36" s="46">
        <v>0</v>
      </c>
      <c r="H36" s="72">
        <v>1</v>
      </c>
      <c r="I36" s="54">
        <v>1</v>
      </c>
      <c r="J36" s="32">
        <f>Chamaerops_humilis_v2015a_01!$M$35</f>
        <v>223</v>
      </c>
      <c r="K36" s="32">
        <f>Chamaerops_humilis_v2015a_01!$M$36</f>
        <v>40</v>
      </c>
      <c r="L36" s="32">
        <f>Chamaerops_humilis_v2015a_01!$M$37</f>
        <v>3</v>
      </c>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2"/>
      <c r="BH36" s="16"/>
    </row>
    <row r="37" spans="1:60" s="65" customFormat="1" ht="19.5" thickBot="1" x14ac:dyDescent="0.3">
      <c r="A37" s="21" t="s">
        <v>69</v>
      </c>
      <c r="B37" s="61"/>
      <c r="C37" s="62" t="s">
        <v>571</v>
      </c>
      <c r="D37" s="62"/>
      <c r="E37" s="62"/>
      <c r="F37" s="62"/>
      <c r="G37" s="61"/>
      <c r="H37" s="67"/>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52" t="s">
        <v>69</v>
      </c>
      <c r="BH37" s="64"/>
    </row>
    <row r="38" spans="1:60" ht="13.5" thickBot="1" x14ac:dyDescent="0.25">
      <c r="A38" s="20"/>
      <c r="B38" s="10" t="s">
        <v>13</v>
      </c>
      <c r="C38" s="2" t="s">
        <v>72</v>
      </c>
      <c r="D38" s="8" t="s">
        <v>62</v>
      </c>
      <c r="E38" s="9" t="s">
        <v>3</v>
      </c>
      <c r="F38" s="40" t="s">
        <v>6</v>
      </c>
      <c r="G38" s="46">
        <f>STEM_Geom!$D$9</f>
        <v>0</v>
      </c>
      <c r="H38" s="72">
        <f>STEM_Geom!$D$10</f>
        <v>1</v>
      </c>
      <c r="I38" s="54">
        <f>STEM_Geom!$C$13</f>
        <v>1</v>
      </c>
      <c r="J38" s="31">
        <f>STEM_Geom!D13</f>
        <v>10</v>
      </c>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2" t="s">
        <v>69</v>
      </c>
      <c r="BH38" s="3"/>
    </row>
    <row r="39" spans="1:60" ht="13.5" thickBot="1" x14ac:dyDescent="0.25">
      <c r="A39" s="20"/>
      <c r="B39" s="11" t="s">
        <v>14</v>
      </c>
      <c r="C39" s="2" t="s">
        <v>312</v>
      </c>
      <c r="D39" s="8" t="s">
        <v>62</v>
      </c>
      <c r="E39" s="9" t="s">
        <v>3</v>
      </c>
      <c r="F39" s="40" t="s">
        <v>6</v>
      </c>
      <c r="G39" s="46">
        <f>STEM_Geom!E9</f>
        <v>0</v>
      </c>
      <c r="H39" s="72">
        <f>STEM_Geom!$E$10</f>
        <v>1</v>
      </c>
      <c r="I39" s="54">
        <f>STEM_Geom!$C$13</f>
        <v>1</v>
      </c>
      <c r="J39" s="31">
        <f>STEM_Geom!E13</f>
        <v>3</v>
      </c>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2" t="s">
        <v>69</v>
      </c>
      <c r="BH39" s="3"/>
    </row>
    <row r="40" spans="1:60" x14ac:dyDescent="0.2">
      <c r="A40" s="20"/>
      <c r="B40" s="11" t="s">
        <v>15</v>
      </c>
      <c r="C40" s="2" t="s">
        <v>70</v>
      </c>
      <c r="D40" s="6" t="s">
        <v>61</v>
      </c>
      <c r="E40" s="9" t="s">
        <v>320</v>
      </c>
      <c r="F40" s="40" t="s">
        <v>7</v>
      </c>
      <c r="G40" s="46">
        <f>STEM_Geom!$G$9</f>
        <v>0</v>
      </c>
      <c r="H40" s="72">
        <f>STEM_Geom!$G$10</f>
        <v>1</v>
      </c>
      <c r="I40" s="54">
        <f>STEM_Geom!$C$13</f>
        <v>1</v>
      </c>
      <c r="J40" s="32">
        <f>STEM_Geom!G13</f>
        <v>50</v>
      </c>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2" t="s">
        <v>69</v>
      </c>
      <c r="BH40" s="3"/>
    </row>
    <row r="41" spans="1:60" x14ac:dyDescent="0.2">
      <c r="A41" s="20"/>
      <c r="B41" s="11" t="s">
        <v>16</v>
      </c>
      <c r="C41" s="2" t="s">
        <v>71</v>
      </c>
      <c r="D41" s="6" t="s">
        <v>61</v>
      </c>
      <c r="E41" s="9" t="s">
        <v>320</v>
      </c>
      <c r="F41" s="41" t="s">
        <v>7</v>
      </c>
      <c r="G41" s="46">
        <f>STEM_Geom!$H$9</f>
        <v>0</v>
      </c>
      <c r="H41" s="72">
        <f>STEM_Geom!$H$10</f>
        <v>1</v>
      </c>
      <c r="I41" s="54">
        <f>STEM_Geom!$C$13</f>
        <v>1</v>
      </c>
      <c r="J41" s="32">
        <f>STEM_Geom!H13</f>
        <v>250</v>
      </c>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2" t="s">
        <v>69</v>
      </c>
      <c r="BH41" s="3"/>
    </row>
    <row r="42" spans="1:60" x14ac:dyDescent="0.2">
      <c r="A42" s="20"/>
      <c r="B42" s="10" t="s">
        <v>17</v>
      </c>
      <c r="C42" s="211" t="s">
        <v>714</v>
      </c>
      <c r="D42" s="13" t="s">
        <v>12</v>
      </c>
      <c r="E42" s="9" t="s">
        <v>0</v>
      </c>
      <c r="F42" s="40" t="s">
        <v>7</v>
      </c>
      <c r="G42" s="46">
        <f>STEM_Geom!$K$9</f>
        <v>1</v>
      </c>
      <c r="H42" s="72">
        <f>STEM_Geom!$K$10</f>
        <v>1</v>
      </c>
      <c r="I42" s="56">
        <f>STEM_Geom!$J$13</f>
        <v>1</v>
      </c>
      <c r="J42" s="21">
        <f>STEM_Geom!$K$13</f>
        <v>0.5</v>
      </c>
      <c r="K42" s="56">
        <f>STEM_Geom!$J$14</f>
        <v>0</v>
      </c>
      <c r="L42" s="21">
        <f>STEM_Geom!$K$14</f>
        <v>0</v>
      </c>
      <c r="M42" s="56">
        <f>STEM_Geom!$J$15</f>
        <v>0</v>
      </c>
      <c r="N42" s="21">
        <f>STEM_Geom!$K$15</f>
        <v>0</v>
      </c>
      <c r="O42" s="56">
        <f>STEM_Geom!$J$16</f>
        <v>0</v>
      </c>
      <c r="P42" s="21">
        <f>STEM_Geom!$K$16</f>
        <v>0</v>
      </c>
      <c r="Q42" s="56">
        <f>STEM_Geom!$J$17</f>
        <v>0</v>
      </c>
      <c r="R42" s="21">
        <f>STEM_Geom!$K$17</f>
        <v>0</v>
      </c>
      <c r="S42" s="56">
        <f>STEM_Geom!$J$18</f>
        <v>0</v>
      </c>
      <c r="T42" s="21">
        <f>STEM_Geom!$K$18</f>
        <v>0</v>
      </c>
      <c r="U42" s="56">
        <f>STEM_Geom!$J$19</f>
        <v>0</v>
      </c>
      <c r="V42" s="21">
        <f>STEM_Geom!$K$19</f>
        <v>0</v>
      </c>
      <c r="W42" s="56">
        <f>STEM_Geom!$J$20</f>
        <v>0</v>
      </c>
      <c r="X42" s="21">
        <f>STEM_Geom!$K$20</f>
        <v>0</v>
      </c>
      <c r="Y42" s="56">
        <f>STEM_Geom!$J$21</f>
        <v>0</v>
      </c>
      <c r="Z42" s="21">
        <f>STEM_Geom!$K$21</f>
        <v>0</v>
      </c>
      <c r="AA42" s="56">
        <f>STEM_Geom!$J$22</f>
        <v>0</v>
      </c>
      <c r="AB42" s="21">
        <f>STEM_Geom!$K$22</f>
        <v>0</v>
      </c>
      <c r="AC42" s="56">
        <f>STEM_Geom!$J$23</f>
        <v>0</v>
      </c>
      <c r="AD42" s="21">
        <f>STEM_Geom!$K$23</f>
        <v>0</v>
      </c>
      <c r="AE42" s="56">
        <f>STEM_Geom!$J$24</f>
        <v>0</v>
      </c>
      <c r="AF42" s="21">
        <f>STEM_Geom!$K$24</f>
        <v>0</v>
      </c>
      <c r="AG42" s="56">
        <f>STEM_Geom!$J$25</f>
        <v>0</v>
      </c>
      <c r="AH42" s="21">
        <f>STEM_Geom!$K$25</f>
        <v>0</v>
      </c>
      <c r="AI42" s="56">
        <f>STEM_Geom!$J$26</f>
        <v>0</v>
      </c>
      <c r="AJ42" s="21">
        <f>STEM_Geom!$K$26</f>
        <v>0</v>
      </c>
      <c r="AK42" s="56">
        <f>STEM_Geom!$J$27</f>
        <v>0</v>
      </c>
      <c r="AL42" s="21">
        <f>STEM_Geom!$K$27</f>
        <v>0</v>
      </c>
      <c r="AM42" s="56">
        <f>STEM_Geom!$J$28</f>
        <v>0</v>
      </c>
      <c r="AN42" s="21">
        <f>STEM_Geom!$K$28</f>
        <v>0</v>
      </c>
      <c r="AO42" s="56">
        <f>STEM_Geom!$J$29</f>
        <v>0</v>
      </c>
      <c r="AP42" s="21">
        <f>STEM_Geom!$K$29</f>
        <v>0</v>
      </c>
      <c r="AQ42" s="56">
        <f>STEM_Geom!$J$30</f>
        <v>0</v>
      </c>
      <c r="AR42" s="21">
        <f>STEM_Geom!$K$30</f>
        <v>0</v>
      </c>
      <c r="AS42" s="56">
        <f>STEM_Geom!$J$31</f>
        <v>0</v>
      </c>
      <c r="AT42" s="21">
        <f>STEM_Geom!$K$31</f>
        <v>0</v>
      </c>
      <c r="AU42" s="56">
        <f>STEM_Geom!$J$32</f>
        <v>0</v>
      </c>
      <c r="AV42" s="21">
        <f>STEM_Geom!$K$32</f>
        <v>0</v>
      </c>
      <c r="AW42" s="56">
        <f>STEM_Geom!$J$33</f>
        <v>0</v>
      </c>
      <c r="AX42" s="21">
        <f>STEM_Geom!$K$33</f>
        <v>0</v>
      </c>
      <c r="AY42" s="56">
        <f>STEM_Geom!$J$34</f>
        <v>0</v>
      </c>
      <c r="AZ42" s="21">
        <f>STEM_Geom!$K$34</f>
        <v>0</v>
      </c>
      <c r="BA42" s="56">
        <f>STEM_Geom!$J$35</f>
        <v>0</v>
      </c>
      <c r="BB42" s="21">
        <f>STEM_Geom!$K$35</f>
        <v>0</v>
      </c>
      <c r="BC42" s="56">
        <f>STEM_Geom!$J$36</f>
        <v>0</v>
      </c>
      <c r="BD42" s="21">
        <f>STEM_Geom!$K$36</f>
        <v>0</v>
      </c>
      <c r="BE42" s="56">
        <f>STEM_Geom!$J$37</f>
        <v>0</v>
      </c>
      <c r="BF42" s="21">
        <f>STEM_Geom!$K$37</f>
        <v>0</v>
      </c>
      <c r="BG42" s="52" t="s">
        <v>69</v>
      </c>
      <c r="BH42" s="17"/>
    </row>
    <row r="43" spans="1:60" x14ac:dyDescent="0.2">
      <c r="A43" s="20"/>
      <c r="B43" s="11" t="s">
        <v>18</v>
      </c>
      <c r="C43" s="211" t="s">
        <v>715</v>
      </c>
      <c r="D43" s="13" t="s">
        <v>12</v>
      </c>
      <c r="E43" s="9" t="s">
        <v>0</v>
      </c>
      <c r="F43" s="40" t="s">
        <v>7</v>
      </c>
      <c r="G43" s="46">
        <f>STEM_Geom!$L$9</f>
        <v>1</v>
      </c>
      <c r="H43" s="72">
        <f>STEM_Geom!$L$10</f>
        <v>1</v>
      </c>
      <c r="I43" s="56">
        <f>STEM_Geom!$J$13</f>
        <v>1</v>
      </c>
      <c r="J43" s="21">
        <f>STEM_Geom!$L$13</f>
        <v>0.01</v>
      </c>
      <c r="K43" s="56">
        <f>STEM_Geom!$J$14</f>
        <v>0</v>
      </c>
      <c r="L43" s="21">
        <f>STEM_Geom!$L$14</f>
        <v>0</v>
      </c>
      <c r="M43" s="56">
        <f>STEM_Geom!$J$15</f>
        <v>0</v>
      </c>
      <c r="N43" s="21">
        <f>STEM_Geom!$L$15</f>
        <v>0</v>
      </c>
      <c r="O43" s="56">
        <f>STEM_Geom!$J$16</f>
        <v>0</v>
      </c>
      <c r="P43" s="21">
        <f>STEM_Geom!$L$16</f>
        <v>0</v>
      </c>
      <c r="Q43" s="56">
        <f>STEM_Geom!$J$17</f>
        <v>0</v>
      </c>
      <c r="R43" s="21">
        <f>STEM_Geom!$L$17</f>
        <v>0</v>
      </c>
      <c r="S43" s="56">
        <f>STEM_Geom!$J$18</f>
        <v>0</v>
      </c>
      <c r="T43" s="21">
        <f>STEM_Geom!$L$18</f>
        <v>0</v>
      </c>
      <c r="U43" s="56">
        <f>STEM_Geom!$J$19</f>
        <v>0</v>
      </c>
      <c r="V43" s="21">
        <f>STEM_Geom!$L$19</f>
        <v>0</v>
      </c>
      <c r="W43" s="56">
        <f>STEM_Geom!$J$20</f>
        <v>0</v>
      </c>
      <c r="X43" s="21">
        <f>STEM_Geom!$L$20</f>
        <v>0</v>
      </c>
      <c r="Y43" s="56">
        <f>STEM_Geom!$J$21</f>
        <v>0</v>
      </c>
      <c r="Z43" s="21">
        <f>STEM_Geom!$L$21</f>
        <v>0</v>
      </c>
      <c r="AA43" s="56">
        <f>STEM_Geom!$J$22</f>
        <v>0</v>
      </c>
      <c r="AB43" s="21">
        <f>STEM_Geom!$L$22</f>
        <v>0</v>
      </c>
      <c r="AC43" s="56">
        <f>STEM_Geom!$J$23</f>
        <v>0</v>
      </c>
      <c r="AD43" s="21">
        <f>STEM_Geom!$L$23</f>
        <v>0</v>
      </c>
      <c r="AE43" s="56">
        <f>STEM_Geom!$J$24</f>
        <v>0</v>
      </c>
      <c r="AF43" s="21">
        <f>STEM_Geom!$L$24</f>
        <v>0</v>
      </c>
      <c r="AG43" s="56">
        <f>STEM_Geom!$J$25</f>
        <v>0</v>
      </c>
      <c r="AH43" s="21">
        <f>STEM_Geom!$L$25</f>
        <v>0</v>
      </c>
      <c r="AI43" s="56">
        <f>STEM_Geom!$J$26</f>
        <v>0</v>
      </c>
      <c r="AJ43" s="21">
        <f>STEM_Geom!$L$26</f>
        <v>0</v>
      </c>
      <c r="AK43" s="56">
        <f>STEM_Geom!$J$27</f>
        <v>0</v>
      </c>
      <c r="AL43" s="21">
        <f>STEM_Geom!$L$27</f>
        <v>0</v>
      </c>
      <c r="AM43" s="56">
        <f>STEM_Geom!$J$28</f>
        <v>0</v>
      </c>
      <c r="AN43" s="21">
        <f>STEM_Geom!$L$28</f>
        <v>0</v>
      </c>
      <c r="AO43" s="56">
        <f>STEM_Geom!$J$29</f>
        <v>0</v>
      </c>
      <c r="AP43" s="21">
        <f>STEM_Geom!$L$29</f>
        <v>0</v>
      </c>
      <c r="AQ43" s="56">
        <f>STEM_Geom!$J$30</f>
        <v>0</v>
      </c>
      <c r="AR43" s="21">
        <f>STEM_Geom!$L$30</f>
        <v>0</v>
      </c>
      <c r="AS43" s="56">
        <f>STEM_Geom!$J$31</f>
        <v>0</v>
      </c>
      <c r="AT43" s="21">
        <f>STEM_Geom!$L$31</f>
        <v>0</v>
      </c>
      <c r="AU43" s="56">
        <f>STEM_Geom!$J$32</f>
        <v>0</v>
      </c>
      <c r="AV43" s="21">
        <f>STEM_Geom!$L$32</f>
        <v>0</v>
      </c>
      <c r="AW43" s="56">
        <f>STEM_Geom!$J$33</f>
        <v>0</v>
      </c>
      <c r="AX43" s="21">
        <f>STEM_Geom!$L$33</f>
        <v>0</v>
      </c>
      <c r="AY43" s="56">
        <f>STEM_Geom!$J$34</f>
        <v>0</v>
      </c>
      <c r="AZ43" s="21">
        <f>STEM_Geom!$L$34</f>
        <v>0</v>
      </c>
      <c r="BA43" s="56">
        <f>STEM_Geom!$J$35</f>
        <v>0</v>
      </c>
      <c r="BB43" s="21">
        <f>STEM_Geom!$L$35</f>
        <v>0</v>
      </c>
      <c r="BC43" s="56">
        <f>STEM_Geom!$J$36</f>
        <v>0</v>
      </c>
      <c r="BD43" s="21">
        <f>STEM_Geom!$L$36</f>
        <v>0</v>
      </c>
      <c r="BE43" s="56">
        <f>STEM_Geom!$J$37</f>
        <v>0</v>
      </c>
      <c r="BF43" s="21">
        <f>STEM_Geom!$L$37</f>
        <v>0</v>
      </c>
      <c r="BG43" s="52" t="s">
        <v>69</v>
      </c>
      <c r="BH43" s="17"/>
    </row>
    <row r="44" spans="1:60" x14ac:dyDescent="0.2">
      <c r="A44" s="20"/>
      <c r="B44" s="11" t="s">
        <v>654</v>
      </c>
      <c r="C44" s="211" t="s">
        <v>1009</v>
      </c>
      <c r="D44" s="69" t="s">
        <v>12</v>
      </c>
      <c r="E44" s="2" t="s">
        <v>9</v>
      </c>
      <c r="F44" s="40" t="s">
        <v>304</v>
      </c>
      <c r="G44" s="46">
        <f>STEM_Geom!$N$9</f>
        <v>1</v>
      </c>
      <c r="H44" s="72">
        <f>STEM_Geom!$N$10</f>
        <v>1</v>
      </c>
      <c r="I44" s="76">
        <f>STEM_Geom!$M$13</f>
        <v>1</v>
      </c>
      <c r="J44" s="262">
        <f>STEM_Geom!$N$13</f>
        <v>1</v>
      </c>
      <c r="K44" s="76">
        <f>STEM_Geom!$M$14</f>
        <v>0</v>
      </c>
      <c r="L44" s="262">
        <f>STEM_Geom!$N$14</f>
        <v>0</v>
      </c>
      <c r="M44" s="76">
        <f>STEM_Geom!$M$15</f>
        <v>0</v>
      </c>
      <c r="N44" s="262">
        <f>STEM_Geom!$N$15</f>
        <v>0</v>
      </c>
      <c r="O44" s="76">
        <f>STEM_Geom!$M$16</f>
        <v>0</v>
      </c>
      <c r="P44" s="262">
        <f>STEM_Geom!$N$16</f>
        <v>0</v>
      </c>
      <c r="Q44" s="76">
        <f>STEM_Geom!$M$17</f>
        <v>0</v>
      </c>
      <c r="R44" s="262">
        <f>STEM_Geom!$N$17</f>
        <v>0</v>
      </c>
      <c r="S44" s="76">
        <f>STEM_Geom!$M$18</f>
        <v>0</v>
      </c>
      <c r="T44" s="262">
        <f>STEM_Geom!$N$18</f>
        <v>0</v>
      </c>
      <c r="U44" s="76">
        <f>STEM_Geom!$M$19</f>
        <v>0</v>
      </c>
      <c r="V44" s="262">
        <f>STEM_Geom!$N$19</f>
        <v>0</v>
      </c>
      <c r="W44" s="76">
        <f>STEM_Geom!$M$20</f>
        <v>0</v>
      </c>
      <c r="X44" s="262">
        <f>STEM_Geom!$N$20</f>
        <v>0</v>
      </c>
      <c r="Y44" s="76">
        <f>STEM_Geom!$M$21</f>
        <v>0</v>
      </c>
      <c r="Z44" s="262">
        <f>STEM_Geom!$N$21</f>
        <v>0</v>
      </c>
      <c r="AA44" s="76">
        <f>STEM_Geom!$M$22</f>
        <v>0</v>
      </c>
      <c r="AB44" s="262">
        <f>STEM_Geom!$N$22</f>
        <v>0</v>
      </c>
      <c r="AC44" s="76">
        <f>STEM_Geom!$M$23</f>
        <v>0</v>
      </c>
      <c r="AD44" s="262">
        <f>STEM_Geom!$N$23</f>
        <v>0</v>
      </c>
      <c r="AE44" s="76">
        <f>STEM_Geom!$M$24</f>
        <v>0</v>
      </c>
      <c r="AF44" s="262">
        <f>STEM_Geom!$N$24</f>
        <v>0</v>
      </c>
      <c r="AG44" s="76">
        <f>STEM_Geom!$M$25</f>
        <v>0</v>
      </c>
      <c r="AH44" s="262">
        <f>STEM_Geom!$N$25</f>
        <v>0</v>
      </c>
      <c r="AI44" s="76">
        <f>STEM_Geom!$M$26</f>
        <v>0</v>
      </c>
      <c r="AJ44" s="262">
        <f>STEM_Geom!$N$26</f>
        <v>0</v>
      </c>
      <c r="AK44" s="76">
        <f>STEM_Geom!$M$27</f>
        <v>0</v>
      </c>
      <c r="AL44" s="262">
        <f>STEM_Geom!$N$27</f>
        <v>0</v>
      </c>
      <c r="AM44" s="76">
        <f>STEM_Geom!$M$28</f>
        <v>0</v>
      </c>
      <c r="AN44" s="262">
        <f>STEM_Geom!$N$28</f>
        <v>0</v>
      </c>
      <c r="AO44" s="76">
        <f>STEM_Geom!$M$29</f>
        <v>0</v>
      </c>
      <c r="AP44" s="262">
        <f>STEM_Geom!$N$29</f>
        <v>0</v>
      </c>
      <c r="AQ44" s="76">
        <f>STEM_Geom!$M$30</f>
        <v>0</v>
      </c>
      <c r="AR44" s="262">
        <f>STEM_Geom!$N$30</f>
        <v>0</v>
      </c>
      <c r="AS44" s="76">
        <f>STEM_Geom!$M$31</f>
        <v>0</v>
      </c>
      <c r="AT44" s="262">
        <f>STEM_Geom!$N$31</f>
        <v>0</v>
      </c>
      <c r="AU44" s="76">
        <f>STEM_Geom!$M$32</f>
        <v>0</v>
      </c>
      <c r="AV44" s="262">
        <f>STEM_Geom!$N$32</f>
        <v>0</v>
      </c>
      <c r="AW44" s="76">
        <f>STEM_Geom!$M$33</f>
        <v>0</v>
      </c>
      <c r="AX44" s="262">
        <f>STEM_Geom!$N$33</f>
        <v>0</v>
      </c>
      <c r="AY44" s="76">
        <f>STEM_Geom!$M$34</f>
        <v>0</v>
      </c>
      <c r="AZ44" s="262">
        <f>STEM_Geom!$N$34</f>
        <v>0</v>
      </c>
      <c r="BA44" s="76">
        <f>STEM_Geom!$M$35</f>
        <v>0</v>
      </c>
      <c r="BB44" s="262">
        <f>STEM_Geom!$N$35</f>
        <v>0</v>
      </c>
      <c r="BC44" s="76">
        <f>STEM_Geom!$M$36</f>
        <v>0</v>
      </c>
      <c r="BD44" s="262">
        <f>STEM_Geom!$N$36</f>
        <v>0</v>
      </c>
      <c r="BE44" s="76">
        <f>STEM_Geom!$M$37</f>
        <v>0</v>
      </c>
      <c r="BF44" s="21">
        <f>STEM_Geom!$N$37</f>
        <v>0</v>
      </c>
      <c r="BG44" s="52" t="s">
        <v>69</v>
      </c>
      <c r="BH44" s="17"/>
    </row>
    <row r="45" spans="1:60" x14ac:dyDescent="0.2">
      <c r="A45" s="20"/>
      <c r="B45" s="11" t="s">
        <v>19</v>
      </c>
      <c r="C45" s="211" t="s">
        <v>716</v>
      </c>
      <c r="D45" s="13" t="s">
        <v>12</v>
      </c>
      <c r="E45" s="29" t="s">
        <v>0</v>
      </c>
      <c r="F45" s="79" t="s">
        <v>7</v>
      </c>
      <c r="G45" s="46">
        <f>STEM_Geom!$Q$9</f>
        <v>1</v>
      </c>
      <c r="H45" s="72">
        <f>STEM_Geom!$Q10</f>
        <v>7</v>
      </c>
      <c r="I45" s="89">
        <f>STEM_Geom!$P$13</f>
        <v>1</v>
      </c>
      <c r="J45" s="21">
        <f>STEM_Geom!$Q$13</f>
        <v>15</v>
      </c>
      <c r="K45" s="89">
        <f>STEM_Geom!$P$14</f>
        <v>100</v>
      </c>
      <c r="L45" s="21">
        <f>STEM_Geom!$Q$14</f>
        <v>17</v>
      </c>
      <c r="M45" s="89">
        <f>STEM_Geom!$P$15</f>
        <v>200</v>
      </c>
      <c r="N45" s="21">
        <f>STEM_Geom!$Q$15</f>
        <v>19</v>
      </c>
      <c r="O45" s="89">
        <f>STEM_Geom!$P$16</f>
        <v>300</v>
      </c>
      <c r="P45" s="21">
        <f>STEM_Geom!$Q$16</f>
        <v>21</v>
      </c>
      <c r="Q45" s="89">
        <f>STEM_Geom!$P$17</f>
        <v>400</v>
      </c>
      <c r="R45" s="21">
        <f>STEM_Geom!$Q$17</f>
        <v>23</v>
      </c>
      <c r="S45" s="89">
        <f>STEM_Geom!$P$18</f>
        <v>500</v>
      </c>
      <c r="T45" s="21">
        <f>STEM_Geom!$Q$18</f>
        <v>24</v>
      </c>
      <c r="U45" s="89">
        <f>STEM_Geom!$P$19</f>
        <v>600</v>
      </c>
      <c r="V45" s="21">
        <f>STEM_Geom!$Q$19</f>
        <v>25</v>
      </c>
      <c r="W45" s="89">
        <f>STEM_Geom!$P$20</f>
        <v>0</v>
      </c>
      <c r="X45" s="21">
        <f>STEM_Geom!$Q$20</f>
        <v>0</v>
      </c>
      <c r="Y45" s="89">
        <f>STEM_Geom!$P$21</f>
        <v>0</v>
      </c>
      <c r="Z45" s="21">
        <f>STEM_Geom!$Q$21</f>
        <v>0</v>
      </c>
      <c r="AA45" s="89">
        <f>STEM_Geom!$P$22</f>
        <v>0</v>
      </c>
      <c r="AB45" s="21">
        <f>STEM_Geom!$Q$22</f>
        <v>0</v>
      </c>
      <c r="AC45" s="89">
        <f>STEM_Geom!$P$23</f>
        <v>0</v>
      </c>
      <c r="AD45" s="21">
        <f>STEM_Geom!$Q$23</f>
        <v>0</v>
      </c>
      <c r="AE45" s="89">
        <f>STEM_Geom!$P$24</f>
        <v>0</v>
      </c>
      <c r="AF45" s="21">
        <f>STEM_Geom!$Q$24</f>
        <v>0</v>
      </c>
      <c r="AG45" s="89">
        <f>STEM_Geom!$P$25</f>
        <v>0</v>
      </c>
      <c r="AH45" s="21">
        <f>STEM_Geom!$Q$25</f>
        <v>0</v>
      </c>
      <c r="AI45" s="89">
        <f>STEM_Geom!$P$26</f>
        <v>0</v>
      </c>
      <c r="AJ45" s="21">
        <f>STEM_Geom!$Q$26</f>
        <v>0</v>
      </c>
      <c r="AK45" s="89">
        <f>STEM_Geom!$P$27</f>
        <v>0</v>
      </c>
      <c r="AL45" s="21">
        <f>STEM_Geom!$Q$27</f>
        <v>0</v>
      </c>
      <c r="AM45" s="89">
        <f>STEM_Geom!$P$28</f>
        <v>0</v>
      </c>
      <c r="AN45" s="21">
        <f>STEM_Geom!$Q$28</f>
        <v>0</v>
      </c>
      <c r="AO45" s="89">
        <f>STEM_Geom!$P$29</f>
        <v>0</v>
      </c>
      <c r="AP45" s="21">
        <f>STEM_Geom!$Q$29</f>
        <v>0</v>
      </c>
      <c r="AQ45" s="89">
        <f>STEM_Geom!$P$30</f>
        <v>0</v>
      </c>
      <c r="AR45" s="21">
        <f>STEM_Geom!$Q$30</f>
        <v>0</v>
      </c>
      <c r="AS45" s="89">
        <f>STEM_Geom!$P$31</f>
        <v>0</v>
      </c>
      <c r="AT45" s="21">
        <f>STEM_Geom!$Q$31</f>
        <v>0</v>
      </c>
      <c r="AU45" s="89">
        <f>STEM_Geom!$P$32</f>
        <v>0</v>
      </c>
      <c r="AV45" s="21">
        <f>STEM_Geom!$Q$32</f>
        <v>0</v>
      </c>
      <c r="AW45" s="89">
        <f>STEM_Geom!$P$33</f>
        <v>0</v>
      </c>
      <c r="AX45" s="21">
        <f>STEM_Geom!$Q$33</f>
        <v>0</v>
      </c>
      <c r="AY45" s="89">
        <f>STEM_Geom!$P$34</f>
        <v>0</v>
      </c>
      <c r="AZ45" s="21">
        <f>STEM_Geom!$Q$34</f>
        <v>0</v>
      </c>
      <c r="BA45" s="89">
        <f>STEM_Geom!$P$35</f>
        <v>0</v>
      </c>
      <c r="BB45" s="21">
        <f>STEM_Geom!$Q$35</f>
        <v>0</v>
      </c>
      <c r="BC45" s="89">
        <f>STEM_Geom!$P$36</f>
        <v>0</v>
      </c>
      <c r="BD45" s="21">
        <f>STEM_Geom!$Q$36</f>
        <v>0</v>
      </c>
      <c r="BE45" s="89">
        <f>STEM_Geom!$P$37</f>
        <v>0</v>
      </c>
      <c r="BF45" s="21">
        <f>STEM_Geom!$Q$37</f>
        <v>0</v>
      </c>
      <c r="BG45" s="52" t="s">
        <v>69</v>
      </c>
      <c r="BH45" s="3"/>
    </row>
    <row r="46" spans="1:60" x14ac:dyDescent="0.2">
      <c r="A46" s="20"/>
      <c r="B46" s="11" t="s">
        <v>20</v>
      </c>
      <c r="C46" s="211" t="s">
        <v>717</v>
      </c>
      <c r="D46" s="13" t="s">
        <v>12</v>
      </c>
      <c r="E46" s="29" t="s">
        <v>0</v>
      </c>
      <c r="F46" s="79" t="s">
        <v>7</v>
      </c>
      <c r="G46" s="46">
        <f>STEM_Geom!$R$9</f>
        <v>1</v>
      </c>
      <c r="H46" s="72">
        <f>STEM_Geom!$R$10</f>
        <v>1</v>
      </c>
      <c r="I46" s="89">
        <f>STEM_Geom!$P$13</f>
        <v>1</v>
      </c>
      <c r="J46" s="21">
        <f>STEM_Geom!$R$13</f>
        <v>2</v>
      </c>
      <c r="K46" s="89">
        <f>STEM_Geom!$P$14</f>
        <v>100</v>
      </c>
      <c r="L46" s="21">
        <f>STEM_Geom!$R$14</f>
        <v>0</v>
      </c>
      <c r="M46" s="89">
        <f>STEM_Geom!$P$15</f>
        <v>200</v>
      </c>
      <c r="N46" s="21">
        <f>STEM_Geom!$R$15</f>
        <v>0</v>
      </c>
      <c r="O46" s="89">
        <f>STEM_Geom!$P$16</f>
        <v>300</v>
      </c>
      <c r="P46" s="21">
        <f>STEM_Geom!$R$16</f>
        <v>0</v>
      </c>
      <c r="Q46" s="89">
        <f>STEM_Geom!$P$17</f>
        <v>400</v>
      </c>
      <c r="R46" s="21">
        <f>STEM_Geom!$R$17</f>
        <v>0</v>
      </c>
      <c r="S46" s="89">
        <f>STEM_Geom!$P$18</f>
        <v>500</v>
      </c>
      <c r="T46" s="21">
        <f>STEM_Geom!$R$18</f>
        <v>0</v>
      </c>
      <c r="U46" s="89">
        <f>STEM_Geom!$P$19</f>
        <v>600</v>
      </c>
      <c r="V46" s="21">
        <f>STEM_Geom!$R$19</f>
        <v>0</v>
      </c>
      <c r="W46" s="89">
        <f>STEM_Geom!$P$20</f>
        <v>0</v>
      </c>
      <c r="X46" s="21">
        <f>STEM_Geom!$R$20</f>
        <v>0</v>
      </c>
      <c r="Y46" s="89">
        <f>STEM_Geom!$P$21</f>
        <v>0</v>
      </c>
      <c r="Z46" s="21">
        <f>STEM_Geom!$R$21</f>
        <v>0</v>
      </c>
      <c r="AA46" s="89">
        <f>STEM_Geom!$P$22</f>
        <v>0</v>
      </c>
      <c r="AB46" s="21">
        <f>STEM_Geom!$R$22</f>
        <v>0</v>
      </c>
      <c r="AC46" s="89">
        <f>STEM_Geom!$P$23</f>
        <v>0</v>
      </c>
      <c r="AD46" s="21">
        <f>STEM_Geom!$R$23</f>
        <v>0</v>
      </c>
      <c r="AE46" s="89">
        <f>STEM_Geom!$P$24</f>
        <v>0</v>
      </c>
      <c r="AF46" s="21">
        <f>STEM_Geom!$R$24</f>
        <v>0</v>
      </c>
      <c r="AG46" s="89">
        <f>STEM_Geom!$P$25</f>
        <v>0</v>
      </c>
      <c r="AH46" s="21">
        <f>STEM_Geom!$R$25</f>
        <v>0</v>
      </c>
      <c r="AI46" s="89">
        <f>STEM_Geom!$P$26</f>
        <v>0</v>
      </c>
      <c r="AJ46" s="21">
        <f>STEM_Geom!$R$26</f>
        <v>0</v>
      </c>
      <c r="AK46" s="89">
        <f>STEM_Geom!$P$27</f>
        <v>0</v>
      </c>
      <c r="AL46" s="21">
        <f>STEM_Geom!$R$27</f>
        <v>0</v>
      </c>
      <c r="AM46" s="89">
        <f>STEM_Geom!$P$28</f>
        <v>0</v>
      </c>
      <c r="AN46" s="21">
        <f>STEM_Geom!$R$28</f>
        <v>0</v>
      </c>
      <c r="AO46" s="89">
        <f>STEM_Geom!$P$29</f>
        <v>0</v>
      </c>
      <c r="AP46" s="21">
        <f>STEM_Geom!$R$29</f>
        <v>0</v>
      </c>
      <c r="AQ46" s="89">
        <f>STEM_Geom!$P$30</f>
        <v>0</v>
      </c>
      <c r="AR46" s="21">
        <f>STEM_Geom!$R$30</f>
        <v>0</v>
      </c>
      <c r="AS46" s="89">
        <f>STEM_Geom!$P$31</f>
        <v>0</v>
      </c>
      <c r="AT46" s="21">
        <f>STEM_Geom!$R$31</f>
        <v>0</v>
      </c>
      <c r="AU46" s="89">
        <f>STEM_Geom!$P$32</f>
        <v>0</v>
      </c>
      <c r="AV46" s="21">
        <f>STEM_Geom!$R$32</f>
        <v>0</v>
      </c>
      <c r="AW46" s="89">
        <f>STEM_Geom!$P$33</f>
        <v>0</v>
      </c>
      <c r="AX46" s="21">
        <f>STEM_Geom!$R$33</f>
        <v>0</v>
      </c>
      <c r="AY46" s="89">
        <f>STEM_Geom!$P$34</f>
        <v>0</v>
      </c>
      <c r="AZ46" s="21">
        <f>STEM_Geom!$R$34</f>
        <v>0</v>
      </c>
      <c r="BA46" s="89">
        <f>STEM_Geom!$P$35</f>
        <v>0</v>
      </c>
      <c r="BB46" s="21">
        <f>STEM_Geom!$R$35</f>
        <v>0</v>
      </c>
      <c r="BC46" s="89">
        <f>STEM_Geom!$P$36</f>
        <v>0</v>
      </c>
      <c r="BD46" s="21">
        <f>STEM_Geom!$R$36</f>
        <v>0</v>
      </c>
      <c r="BE46" s="89">
        <f>STEM_Geom!$P$37</f>
        <v>0</v>
      </c>
      <c r="BF46" s="21">
        <f>STEM_Geom!$R$37</f>
        <v>0</v>
      </c>
      <c r="BG46" s="52" t="s">
        <v>69</v>
      </c>
      <c r="BH46" s="3"/>
    </row>
    <row r="47" spans="1:60" x14ac:dyDescent="0.2">
      <c r="A47" s="20"/>
      <c r="B47" s="11" t="s">
        <v>655</v>
      </c>
      <c r="C47" s="211" t="s">
        <v>1010</v>
      </c>
      <c r="D47" s="69" t="s">
        <v>12</v>
      </c>
      <c r="E47" s="2" t="s">
        <v>9</v>
      </c>
      <c r="F47" s="40" t="s">
        <v>304</v>
      </c>
      <c r="G47" s="46">
        <f>STEM_Geom!$T$9</f>
        <v>1</v>
      </c>
      <c r="H47" s="72">
        <f>STEM_Geom!$T$10</f>
        <v>5</v>
      </c>
      <c r="I47" s="76">
        <f>STEM_Geom!$S$13</f>
        <v>1</v>
      </c>
      <c r="J47" s="262">
        <f>STEM_Geom!$T$13</f>
        <v>0.1</v>
      </c>
      <c r="K47" s="76">
        <f>STEM_Geom!$S$14</f>
        <v>10</v>
      </c>
      <c r="L47" s="262">
        <f>STEM_Geom!$T$14</f>
        <v>0.5</v>
      </c>
      <c r="M47" s="76">
        <f>STEM_Geom!$S$15</f>
        <v>20</v>
      </c>
      <c r="N47" s="262">
        <f>STEM_Geom!$T$15</f>
        <v>0.7</v>
      </c>
      <c r="O47" s="76">
        <f>STEM_Geom!$S$16</f>
        <v>30</v>
      </c>
      <c r="P47" s="262">
        <f>STEM_Geom!$T$16</f>
        <v>0.85</v>
      </c>
      <c r="Q47" s="76">
        <f>STEM_Geom!$S$17</f>
        <v>50</v>
      </c>
      <c r="R47" s="262">
        <f>STEM_Geom!$T$17</f>
        <v>1</v>
      </c>
      <c r="S47" s="76">
        <f>STEM_Geom!$S$18</f>
        <v>0</v>
      </c>
      <c r="T47" s="262">
        <f>STEM_Geom!$T$18</f>
        <v>0</v>
      </c>
      <c r="U47" s="76">
        <f>STEM_Geom!$S$19</f>
        <v>0</v>
      </c>
      <c r="V47" s="262">
        <f>STEM_Geom!$T$19</f>
        <v>0</v>
      </c>
      <c r="W47" s="76">
        <f>STEM_Geom!$S$20</f>
        <v>0</v>
      </c>
      <c r="X47" s="262">
        <f>STEM_Geom!$T$20</f>
        <v>0</v>
      </c>
      <c r="Y47" s="76">
        <f>STEM_Geom!$S$21</f>
        <v>0</v>
      </c>
      <c r="Z47" s="262">
        <f>STEM_Geom!$T$21</f>
        <v>0</v>
      </c>
      <c r="AA47" s="76">
        <f>STEM_Geom!$S$22</f>
        <v>0</v>
      </c>
      <c r="AB47" s="262">
        <f>STEM_Geom!$T$22</f>
        <v>0</v>
      </c>
      <c r="AC47" s="76">
        <f>STEM_Geom!$S$23</f>
        <v>0</v>
      </c>
      <c r="AD47" s="262">
        <f>STEM_Geom!$T$23</f>
        <v>0</v>
      </c>
      <c r="AE47" s="76">
        <f>STEM_Geom!$S$24</f>
        <v>0</v>
      </c>
      <c r="AF47" s="262">
        <f>STEM_Geom!$T$24</f>
        <v>0</v>
      </c>
      <c r="AG47" s="76">
        <f>STEM_Geom!$S$25</f>
        <v>0</v>
      </c>
      <c r="AH47" s="262">
        <f>STEM_Geom!$T$25</f>
        <v>0</v>
      </c>
      <c r="AI47" s="76">
        <f>STEM_Geom!$S$26</f>
        <v>0</v>
      </c>
      <c r="AJ47" s="262">
        <f>STEM_Geom!$T$26</f>
        <v>0</v>
      </c>
      <c r="AK47" s="76">
        <f>STEM_Geom!$S$27</f>
        <v>0</v>
      </c>
      <c r="AL47" s="262">
        <f>STEM_Geom!$T$27</f>
        <v>0</v>
      </c>
      <c r="AM47" s="76">
        <f>STEM_Geom!$S$28</f>
        <v>0</v>
      </c>
      <c r="AN47" s="262">
        <f>STEM_Geom!$T$28</f>
        <v>0</v>
      </c>
      <c r="AO47" s="76">
        <f>STEM_Geom!$S$29</f>
        <v>0</v>
      </c>
      <c r="AP47" s="262">
        <f>STEM_Geom!$T$29</f>
        <v>0</v>
      </c>
      <c r="AQ47" s="76">
        <f>STEM_Geom!$S$30</f>
        <v>0</v>
      </c>
      <c r="AR47" s="262">
        <f>STEM_Geom!$T$30</f>
        <v>0</v>
      </c>
      <c r="AS47" s="76">
        <f>STEM_Geom!$S$31</f>
        <v>0</v>
      </c>
      <c r="AT47" s="262">
        <f>STEM_Geom!$T$31</f>
        <v>0</v>
      </c>
      <c r="AU47" s="76">
        <f>STEM_Geom!$S$32</f>
        <v>0</v>
      </c>
      <c r="AV47" s="262">
        <f>STEM_Geom!$T$32</f>
        <v>0</v>
      </c>
      <c r="AW47" s="76">
        <f>STEM_Geom!$S$33</f>
        <v>0</v>
      </c>
      <c r="AX47" s="262">
        <f>STEM_Geom!$T$33</f>
        <v>0</v>
      </c>
      <c r="AY47" s="76">
        <f>STEM_Geom!$S$34</f>
        <v>0</v>
      </c>
      <c r="AZ47" s="262">
        <f>STEM_Geom!$T$34</f>
        <v>0</v>
      </c>
      <c r="BA47" s="76">
        <f>STEM_Geom!$S$35</f>
        <v>0</v>
      </c>
      <c r="BB47" s="262">
        <f>STEM_Geom!$T$35</f>
        <v>0</v>
      </c>
      <c r="BC47" s="76">
        <f>STEM_Geom!$S$36</f>
        <v>0</v>
      </c>
      <c r="BD47" s="262">
        <f>STEM_Geom!$T$36</f>
        <v>0</v>
      </c>
      <c r="BE47" s="76">
        <f>STEM_Geom!$S$37</f>
        <v>0</v>
      </c>
      <c r="BF47" s="21">
        <f>STEM_Geom!$T$37</f>
        <v>0</v>
      </c>
      <c r="BG47" s="52" t="s">
        <v>69</v>
      </c>
      <c r="BH47" s="17"/>
    </row>
    <row r="48" spans="1:60" s="65" customFormat="1" ht="18.75" x14ac:dyDescent="0.25">
      <c r="A48" s="21" t="s">
        <v>69</v>
      </c>
      <c r="B48" s="61"/>
      <c r="C48" s="61" t="s">
        <v>612</v>
      </c>
      <c r="D48" s="62"/>
      <c r="E48" s="62"/>
      <c r="F48" s="62"/>
      <c r="G48" s="62"/>
      <c r="H48" s="67"/>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52" t="s">
        <v>69</v>
      </c>
      <c r="BH48" s="64"/>
    </row>
    <row r="49" spans="1:60" ht="13.5" thickBot="1" x14ac:dyDescent="0.25">
      <c r="A49" s="20"/>
      <c r="B49" s="11" t="s">
        <v>132</v>
      </c>
      <c r="C49" s="2" t="s">
        <v>619</v>
      </c>
      <c r="D49" s="13" t="s">
        <v>12</v>
      </c>
      <c r="E49" s="2" t="s">
        <v>635</v>
      </c>
      <c r="F49" s="40" t="s">
        <v>7</v>
      </c>
      <c r="G49" s="46">
        <f>SPEAR!$D$9</f>
        <v>1</v>
      </c>
      <c r="H49" s="72">
        <f>SPEAR!$D$10</f>
        <v>1</v>
      </c>
      <c r="I49" s="56">
        <f>SPEAR!$C$13</f>
        <v>1</v>
      </c>
      <c r="J49" s="88">
        <f>SPEAR!$D$13</f>
        <v>3</v>
      </c>
      <c r="K49" s="56">
        <f>SPEAR!$C$14</f>
        <v>0</v>
      </c>
      <c r="L49" s="88">
        <f>SPEAR!$D$14</f>
        <v>0</v>
      </c>
      <c r="M49" s="56">
        <f>SPEAR!$C$15</f>
        <v>0</v>
      </c>
      <c r="N49" s="88">
        <f>SPEAR!$D$15</f>
        <v>0</v>
      </c>
      <c r="O49" s="56">
        <f>SPEAR!$C$16</f>
        <v>0</v>
      </c>
      <c r="P49" s="88">
        <f>SPEAR!$D$16</f>
        <v>0</v>
      </c>
      <c r="Q49" s="56">
        <f>SPEAR!$C$17</f>
        <v>0</v>
      </c>
      <c r="R49" s="88">
        <f>SPEAR!$D$17</f>
        <v>0</v>
      </c>
      <c r="S49" s="56">
        <f>SPEAR!$C$18</f>
        <v>0</v>
      </c>
      <c r="T49" s="88">
        <f>SPEAR!$D$18</f>
        <v>0</v>
      </c>
      <c r="U49" s="56">
        <f>SPEAR!$C$19</f>
        <v>0</v>
      </c>
      <c r="V49" s="88">
        <f>SPEAR!$D$19</f>
        <v>0</v>
      </c>
      <c r="W49" s="56">
        <f>SPEAR!$C$20</f>
        <v>0</v>
      </c>
      <c r="X49" s="88">
        <f>SPEAR!$D$20</f>
        <v>0</v>
      </c>
      <c r="Y49" s="56">
        <f>SPEAR!$C$21</f>
        <v>0</v>
      </c>
      <c r="Z49" s="88">
        <f>SPEAR!$D$21</f>
        <v>0</v>
      </c>
      <c r="AA49" s="56">
        <f>SPEAR!$C$22</f>
        <v>0</v>
      </c>
      <c r="AB49" s="88">
        <f>SPEAR!$D$22</f>
        <v>0</v>
      </c>
      <c r="AC49" s="56">
        <f>SPEAR!$C$23</f>
        <v>0</v>
      </c>
      <c r="AD49" s="88">
        <f>SPEAR!$D$23</f>
        <v>0</v>
      </c>
      <c r="AE49" s="56">
        <f>SPEAR!$C$24</f>
        <v>0</v>
      </c>
      <c r="AF49" s="88">
        <f>SPEAR!$D$24</f>
        <v>0</v>
      </c>
      <c r="AG49" s="56">
        <f>SPEAR!$C$25</f>
        <v>0</v>
      </c>
      <c r="AH49" s="88">
        <f>SPEAR!$D$25</f>
        <v>0</v>
      </c>
      <c r="AI49" s="56">
        <f>SPEAR!$C$26</f>
        <v>0</v>
      </c>
      <c r="AJ49" s="88">
        <f>SPEAR!$D$26</f>
        <v>0</v>
      </c>
      <c r="AK49" s="56">
        <f>SPEAR!$C$27</f>
        <v>0</v>
      </c>
      <c r="AL49" s="88">
        <f>SPEAR!$D$27</f>
        <v>0</v>
      </c>
      <c r="AM49" s="56">
        <f>SPEAR!$C$28</f>
        <v>0</v>
      </c>
      <c r="AN49" s="88">
        <f>SPEAR!$D$28</f>
        <v>0</v>
      </c>
      <c r="AO49" s="56">
        <f>SPEAR!$C$29</f>
        <v>0</v>
      </c>
      <c r="AP49" s="88">
        <f>SPEAR!$D$29</f>
        <v>0</v>
      </c>
      <c r="AQ49" s="56">
        <f>SPEAR!$C$30</f>
        <v>0</v>
      </c>
      <c r="AR49" s="88">
        <f>SPEAR!$D$30</f>
        <v>0</v>
      </c>
      <c r="AS49" s="56">
        <f>SPEAR!$C$31</f>
        <v>0</v>
      </c>
      <c r="AT49" s="88">
        <f>SPEAR!$D$31</f>
        <v>0</v>
      </c>
      <c r="AU49" s="56">
        <f>SPEAR!$C$32</f>
        <v>0</v>
      </c>
      <c r="AV49" s="88">
        <f>SPEAR!$D$32</f>
        <v>0</v>
      </c>
      <c r="AW49" s="56">
        <f>SPEAR!$C$33</f>
        <v>0</v>
      </c>
      <c r="AX49" s="88">
        <f>SPEAR!$D$33</f>
        <v>0</v>
      </c>
      <c r="AY49" s="56">
        <f>SPEAR!$C$34</f>
        <v>0</v>
      </c>
      <c r="AZ49" s="88">
        <f>SPEAR!$D$34</f>
        <v>0</v>
      </c>
      <c r="BA49" s="56">
        <f>SPEAR!$C$35</f>
        <v>0</v>
      </c>
      <c r="BB49" s="88">
        <f>SPEAR!$D$35</f>
        <v>0</v>
      </c>
      <c r="BC49" s="56">
        <f>SPEAR!$C$36</f>
        <v>0</v>
      </c>
      <c r="BD49" s="88">
        <f>SPEAR!$D$36</f>
        <v>0</v>
      </c>
      <c r="BE49" s="56">
        <f>SPEAR!$C$37</f>
        <v>0</v>
      </c>
      <c r="BF49" s="88">
        <f>SPEAR!$D$37</f>
        <v>0</v>
      </c>
      <c r="BG49" s="52" t="s">
        <v>69</v>
      </c>
      <c r="BH49" s="17"/>
    </row>
    <row r="50" spans="1:60" ht="13.5" thickBot="1" x14ac:dyDescent="0.25">
      <c r="A50" s="20"/>
      <c r="B50" s="10" t="s">
        <v>23</v>
      </c>
      <c r="C50" s="2" t="s">
        <v>615</v>
      </c>
      <c r="D50" s="14" t="s">
        <v>62</v>
      </c>
      <c r="E50" s="9" t="s">
        <v>3</v>
      </c>
      <c r="F50" s="40" t="s">
        <v>6</v>
      </c>
      <c r="G50" s="46">
        <f>SPEAR!$G$9</f>
        <v>0</v>
      </c>
      <c r="H50" s="72">
        <f>SPEAR!$G$10</f>
        <v>1</v>
      </c>
      <c r="I50" s="54">
        <f>SPEAR!$F$13</f>
        <v>1</v>
      </c>
      <c r="J50" s="21">
        <f>SPEAR!$G$13</f>
        <v>5</v>
      </c>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52" t="s">
        <v>69</v>
      </c>
      <c r="BH50" s="17"/>
    </row>
    <row r="51" spans="1:60" x14ac:dyDescent="0.2">
      <c r="A51" s="20"/>
      <c r="B51" s="10" t="s">
        <v>21</v>
      </c>
      <c r="C51" s="2" t="s">
        <v>718</v>
      </c>
      <c r="D51" s="13" t="s">
        <v>12</v>
      </c>
      <c r="E51" s="9" t="s">
        <v>0</v>
      </c>
      <c r="F51" s="40" t="s">
        <v>7</v>
      </c>
      <c r="G51" s="46">
        <f>SPEAR!$J$9</f>
        <v>1</v>
      </c>
      <c r="H51" s="72">
        <f>SPEAR!$J$10</f>
        <v>1</v>
      </c>
      <c r="I51" s="89">
        <f>SPEAR!$I$13</f>
        <v>1</v>
      </c>
      <c r="J51" s="21">
        <f>SPEAR!$J$13</f>
        <v>30</v>
      </c>
      <c r="K51" s="89">
        <f>SPEAR!$I$14</f>
        <v>0</v>
      </c>
      <c r="L51" s="21">
        <f>SPEAR!$J$14</f>
        <v>0</v>
      </c>
      <c r="M51" s="89">
        <f>SPEAR!$I$15</f>
        <v>0</v>
      </c>
      <c r="N51" s="21">
        <f>SPEAR!$J$15</f>
        <v>0</v>
      </c>
      <c r="O51" s="89">
        <f>SPEAR!$I$16</f>
        <v>0</v>
      </c>
      <c r="P51" s="21">
        <f>SPEAR!$J$16</f>
        <v>0</v>
      </c>
      <c r="Q51" s="89">
        <f>SPEAR!$I$17</f>
        <v>0</v>
      </c>
      <c r="R51" s="21">
        <f>SPEAR!$J$17</f>
        <v>0</v>
      </c>
      <c r="S51" s="89">
        <f>SPEAR!$I$18</f>
        <v>0</v>
      </c>
      <c r="T51" s="21">
        <f>SPEAR!$J$18</f>
        <v>0</v>
      </c>
      <c r="U51" s="89">
        <f>SPEAR!$I$19</f>
        <v>0</v>
      </c>
      <c r="V51" s="21">
        <f>SPEAR!$J$19</f>
        <v>0</v>
      </c>
      <c r="W51" s="89">
        <f>SPEAR!$I$20</f>
        <v>0</v>
      </c>
      <c r="X51" s="21">
        <f>SPEAR!$J$20</f>
        <v>0</v>
      </c>
      <c r="Y51" s="89">
        <f>SPEAR!$I$21</f>
        <v>0</v>
      </c>
      <c r="Z51" s="21">
        <f>SPEAR!$J$21</f>
        <v>0</v>
      </c>
      <c r="AA51" s="89">
        <f>SPEAR!$I$22</f>
        <v>0</v>
      </c>
      <c r="AB51" s="21">
        <f>SPEAR!$J$22</f>
        <v>0</v>
      </c>
      <c r="AC51" s="89">
        <f>SPEAR!$I$23</f>
        <v>0</v>
      </c>
      <c r="AD51" s="21">
        <f>SPEAR!$J$23</f>
        <v>0</v>
      </c>
      <c r="AE51" s="89">
        <f>SPEAR!$I$24</f>
        <v>0</v>
      </c>
      <c r="AF51" s="21">
        <f>SPEAR!$J$24</f>
        <v>0</v>
      </c>
      <c r="AG51" s="89">
        <f>SPEAR!$I$25</f>
        <v>0</v>
      </c>
      <c r="AH51" s="21">
        <f>SPEAR!$J$25</f>
        <v>0</v>
      </c>
      <c r="AI51" s="89">
        <f>SPEAR!$I$26</f>
        <v>0</v>
      </c>
      <c r="AJ51" s="21">
        <f>SPEAR!$J$26</f>
        <v>0</v>
      </c>
      <c r="AK51" s="89">
        <f>SPEAR!$I$27</f>
        <v>0</v>
      </c>
      <c r="AL51" s="21">
        <f>SPEAR!$J$27</f>
        <v>0</v>
      </c>
      <c r="AM51" s="89">
        <f>SPEAR!$I$28</f>
        <v>0</v>
      </c>
      <c r="AN51" s="21">
        <f>SPEAR!$J$28</f>
        <v>0</v>
      </c>
      <c r="AO51" s="89">
        <f>SPEAR!$I$29</f>
        <v>0</v>
      </c>
      <c r="AP51" s="21">
        <f>SPEAR!$J$29</f>
        <v>0</v>
      </c>
      <c r="AQ51" s="89">
        <f>SPEAR!$I$30</f>
        <v>0</v>
      </c>
      <c r="AR51" s="21">
        <f>SPEAR!$J$30</f>
        <v>0</v>
      </c>
      <c r="AS51" s="89">
        <f>SPEAR!$I$31</f>
        <v>0</v>
      </c>
      <c r="AT51" s="21">
        <f>SPEAR!$J$31</f>
        <v>0</v>
      </c>
      <c r="AU51" s="89">
        <f>SPEAR!$I$32</f>
        <v>0</v>
      </c>
      <c r="AV51" s="21">
        <f>SPEAR!$J$32</f>
        <v>0</v>
      </c>
      <c r="AW51" s="89">
        <f>SPEAR!$I$33</f>
        <v>0</v>
      </c>
      <c r="AX51" s="21">
        <f>SPEAR!$J$33</f>
        <v>0</v>
      </c>
      <c r="AY51" s="89">
        <f>SPEAR!$I$34</f>
        <v>0</v>
      </c>
      <c r="AZ51" s="21">
        <f>SPEAR!$J$34</f>
        <v>0</v>
      </c>
      <c r="BA51" s="89">
        <f>SPEAR!$I$35</f>
        <v>0</v>
      </c>
      <c r="BB51" s="21">
        <f>SPEAR!$J$35</f>
        <v>0</v>
      </c>
      <c r="BC51" s="89">
        <f>SPEAR!$I$36</f>
        <v>0</v>
      </c>
      <c r="BD51" s="21">
        <f>SPEAR!$J$36</f>
        <v>0</v>
      </c>
      <c r="BE51" s="89">
        <f>SPEAR!$I$37</f>
        <v>0</v>
      </c>
      <c r="BF51" s="21">
        <f>SPEAR!$J$37</f>
        <v>0</v>
      </c>
      <c r="BG51" s="52" t="s">
        <v>69</v>
      </c>
      <c r="BH51" s="17"/>
    </row>
    <row r="52" spans="1:60" x14ac:dyDescent="0.2">
      <c r="A52" s="20"/>
      <c r="B52" s="11" t="s">
        <v>22</v>
      </c>
      <c r="C52" s="2" t="s">
        <v>719</v>
      </c>
      <c r="D52" s="13" t="s">
        <v>12</v>
      </c>
      <c r="E52" s="9" t="s">
        <v>0</v>
      </c>
      <c r="F52" s="40" t="s">
        <v>7</v>
      </c>
      <c r="G52" s="46">
        <f>SPEAR!$K$9</f>
        <v>1</v>
      </c>
      <c r="H52" s="72">
        <f>SPEAR!$K$10</f>
        <v>1</v>
      </c>
      <c r="I52" s="89">
        <f>SPEAR!$I$13</f>
        <v>1</v>
      </c>
      <c r="J52" s="21">
        <f>SPEAR!$K$13</f>
        <v>20</v>
      </c>
      <c r="K52" s="56">
        <v>36</v>
      </c>
      <c r="L52" s="21">
        <f>SPEAR!$K$14</f>
        <v>0</v>
      </c>
      <c r="M52" s="56">
        <v>67</v>
      </c>
      <c r="N52" s="21">
        <f>SPEAR!$K$15</f>
        <v>0</v>
      </c>
      <c r="O52" s="56">
        <v>175</v>
      </c>
      <c r="P52" s="21">
        <f>SPEAR!$K$16</f>
        <v>0</v>
      </c>
      <c r="Q52" s="89">
        <f>SPEAR!$I$17</f>
        <v>0</v>
      </c>
      <c r="R52" s="21">
        <f>SPEAR!$K$17</f>
        <v>0</v>
      </c>
      <c r="S52" s="89">
        <f>SPEAR!$I$18</f>
        <v>0</v>
      </c>
      <c r="T52" s="21">
        <f>SPEAR!$K$18</f>
        <v>0</v>
      </c>
      <c r="U52" s="89">
        <f>SPEAR!$I$19</f>
        <v>0</v>
      </c>
      <c r="V52" s="21">
        <f>SPEAR!$K$19</f>
        <v>0</v>
      </c>
      <c r="W52" s="89">
        <f>SPEAR!$I$20</f>
        <v>0</v>
      </c>
      <c r="X52" s="21">
        <f>SPEAR!$K$20</f>
        <v>0</v>
      </c>
      <c r="Y52" s="89">
        <f>SPEAR!$I$21</f>
        <v>0</v>
      </c>
      <c r="Z52" s="21">
        <f>SPEAR!$K$21</f>
        <v>0</v>
      </c>
      <c r="AA52" s="89">
        <f>SPEAR!$I$22</f>
        <v>0</v>
      </c>
      <c r="AB52" s="21">
        <f>SPEAR!$K$22</f>
        <v>0</v>
      </c>
      <c r="AC52" s="89">
        <f>SPEAR!$I$23</f>
        <v>0</v>
      </c>
      <c r="AD52" s="21">
        <f>SPEAR!$K$23</f>
        <v>0</v>
      </c>
      <c r="AE52" s="89">
        <f>SPEAR!$I$24</f>
        <v>0</v>
      </c>
      <c r="AF52" s="21">
        <f>SPEAR!$K$24</f>
        <v>0</v>
      </c>
      <c r="AG52" s="89">
        <f>SPEAR!$I$25</f>
        <v>0</v>
      </c>
      <c r="AH52" s="21">
        <f>SPEAR!$K$25</f>
        <v>0</v>
      </c>
      <c r="AI52" s="89">
        <f>SPEAR!$I$26</f>
        <v>0</v>
      </c>
      <c r="AJ52" s="21">
        <f>SPEAR!$K$26</f>
        <v>0</v>
      </c>
      <c r="AK52" s="89">
        <f>SPEAR!$I$27</f>
        <v>0</v>
      </c>
      <c r="AL52" s="21">
        <f>SPEAR!$K$27</f>
        <v>0</v>
      </c>
      <c r="AM52" s="89">
        <f>SPEAR!$I$28</f>
        <v>0</v>
      </c>
      <c r="AN52" s="21">
        <f>SPEAR!$K$28</f>
        <v>0</v>
      </c>
      <c r="AO52" s="89">
        <f>SPEAR!$I$29</f>
        <v>0</v>
      </c>
      <c r="AP52" s="21">
        <f>SPEAR!$K$29</f>
        <v>0</v>
      </c>
      <c r="AQ52" s="89">
        <f>SPEAR!$I$30</f>
        <v>0</v>
      </c>
      <c r="AR52" s="21">
        <f>SPEAR!$K$30</f>
        <v>0</v>
      </c>
      <c r="AS52" s="89">
        <f>SPEAR!$I$31</f>
        <v>0</v>
      </c>
      <c r="AT52" s="21">
        <f>SPEAR!$K$31</f>
        <v>0</v>
      </c>
      <c r="AU52" s="89">
        <f>SPEAR!$I$32</f>
        <v>0</v>
      </c>
      <c r="AV52" s="21">
        <f>SPEAR!$K$32</f>
        <v>0</v>
      </c>
      <c r="AW52" s="89">
        <f>SPEAR!$I$33</f>
        <v>0</v>
      </c>
      <c r="AX52" s="21">
        <f>SPEAR!$K$33</f>
        <v>0</v>
      </c>
      <c r="AY52" s="89">
        <f>SPEAR!$I$34</f>
        <v>0</v>
      </c>
      <c r="AZ52" s="21">
        <f>SPEAR!$K$34</f>
        <v>0</v>
      </c>
      <c r="BA52" s="89">
        <f>SPEAR!$I$35</f>
        <v>0</v>
      </c>
      <c r="BB52" s="21">
        <f>SPEAR!$K$35</f>
        <v>0</v>
      </c>
      <c r="BC52" s="89">
        <f>SPEAR!$I$36</f>
        <v>0</v>
      </c>
      <c r="BD52" s="21">
        <f>SPEAR!$K$36</f>
        <v>0</v>
      </c>
      <c r="BE52" s="89">
        <f>SPEAR!$I$37</f>
        <v>0</v>
      </c>
      <c r="BF52" s="21">
        <f>SPEAR!$K$37</f>
        <v>0</v>
      </c>
      <c r="BG52" s="52" t="s">
        <v>69</v>
      </c>
      <c r="BH52" s="17"/>
    </row>
    <row r="53" spans="1:60" x14ac:dyDescent="0.2">
      <c r="A53" s="20"/>
      <c r="B53" s="11" t="s">
        <v>31</v>
      </c>
      <c r="C53" s="2" t="s">
        <v>614</v>
      </c>
      <c r="D53" s="13" t="s">
        <v>12</v>
      </c>
      <c r="E53" s="9" t="s">
        <v>0</v>
      </c>
      <c r="F53" s="40" t="s">
        <v>7</v>
      </c>
      <c r="G53" s="46">
        <f>SPEAR!$N$9</f>
        <v>1</v>
      </c>
      <c r="H53" s="72">
        <f>SPEAR!$N$10</f>
        <v>1</v>
      </c>
      <c r="I53" s="56">
        <f>SPEAR!$M$13</f>
        <v>1</v>
      </c>
      <c r="J53" s="21">
        <f>SPEAR!$N$13</f>
        <v>3</v>
      </c>
      <c r="K53" s="56">
        <f>SPEAR!$M$14</f>
        <v>0</v>
      </c>
      <c r="L53" s="21">
        <f>SPEAR!$N$14</f>
        <v>0</v>
      </c>
      <c r="M53" s="56">
        <f>SPEAR!$M$15</f>
        <v>0</v>
      </c>
      <c r="N53" s="21">
        <f>SPEAR!$N$15</f>
        <v>0</v>
      </c>
      <c r="O53" s="56">
        <f>SPEAR!$M$16</f>
        <v>0</v>
      </c>
      <c r="P53" s="21">
        <f>SPEAR!$N$16</f>
        <v>0</v>
      </c>
      <c r="Q53" s="56">
        <f>SPEAR!$M$17</f>
        <v>0</v>
      </c>
      <c r="R53" s="21">
        <f>SPEAR!$N$17</f>
        <v>0</v>
      </c>
      <c r="S53" s="56">
        <f>SPEAR!$M$18</f>
        <v>0</v>
      </c>
      <c r="T53" s="21">
        <f>SPEAR!$N$18</f>
        <v>0</v>
      </c>
      <c r="U53" s="56">
        <f>SPEAR!$M$19</f>
        <v>0</v>
      </c>
      <c r="V53" s="21">
        <f>SPEAR!$N$19</f>
        <v>0</v>
      </c>
      <c r="W53" s="56">
        <f>SPEAR!$M$20</f>
        <v>0</v>
      </c>
      <c r="X53" s="21">
        <f>SPEAR!$N$20</f>
        <v>0</v>
      </c>
      <c r="Y53" s="56">
        <f>SPEAR!$M$21</f>
        <v>0</v>
      </c>
      <c r="Z53" s="21">
        <f>SPEAR!$N$21</f>
        <v>0</v>
      </c>
      <c r="AA53" s="56">
        <f>SPEAR!$M$22</f>
        <v>0</v>
      </c>
      <c r="AB53" s="21">
        <f>SPEAR!$N$22</f>
        <v>0</v>
      </c>
      <c r="AC53" s="56">
        <f>SPEAR!$M$23</f>
        <v>0</v>
      </c>
      <c r="AD53" s="21">
        <f>SPEAR!$N$23</f>
        <v>0</v>
      </c>
      <c r="AE53" s="56">
        <f>SPEAR!$M$24</f>
        <v>0</v>
      </c>
      <c r="AF53" s="21">
        <f>SPEAR!$N$24</f>
        <v>0</v>
      </c>
      <c r="AG53" s="56">
        <f>SPEAR!$M$25</f>
        <v>0</v>
      </c>
      <c r="AH53" s="21">
        <f>SPEAR!$N$25</f>
        <v>0</v>
      </c>
      <c r="AI53" s="56">
        <f>SPEAR!$M$26</f>
        <v>0</v>
      </c>
      <c r="AJ53" s="21">
        <f>SPEAR!$N$26</f>
        <v>0</v>
      </c>
      <c r="AK53" s="56">
        <f>SPEAR!$M$27</f>
        <v>0</v>
      </c>
      <c r="AL53" s="21">
        <f>SPEAR!$N$27</f>
        <v>0</v>
      </c>
      <c r="AM53" s="56">
        <f>SPEAR!$M$28</f>
        <v>0</v>
      </c>
      <c r="AN53" s="21">
        <f>SPEAR!$N$28</f>
        <v>0</v>
      </c>
      <c r="AO53" s="56">
        <f>SPEAR!$M$29</f>
        <v>0</v>
      </c>
      <c r="AP53" s="21">
        <f>SPEAR!$N$29</f>
        <v>0</v>
      </c>
      <c r="AQ53" s="56">
        <f>SPEAR!$M$30</f>
        <v>0</v>
      </c>
      <c r="AR53" s="21">
        <f>SPEAR!$N$30</f>
        <v>0</v>
      </c>
      <c r="AS53" s="56">
        <f>SPEAR!$M$31</f>
        <v>0</v>
      </c>
      <c r="AT53" s="21">
        <f>SPEAR!$N$31</f>
        <v>0</v>
      </c>
      <c r="AU53" s="56">
        <f>SPEAR!$M$32</f>
        <v>0</v>
      </c>
      <c r="AV53" s="21">
        <f>SPEAR!$N$32</f>
        <v>0</v>
      </c>
      <c r="AW53" s="56">
        <f>SPEAR!$M$33</f>
        <v>0</v>
      </c>
      <c r="AX53" s="21">
        <f>SPEAR!$N$33</f>
        <v>0</v>
      </c>
      <c r="AY53" s="56">
        <f>SPEAR!$M$34</f>
        <v>0</v>
      </c>
      <c r="AZ53" s="21">
        <f>SPEAR!$N$34</f>
        <v>0</v>
      </c>
      <c r="BA53" s="56">
        <f>SPEAR!$M$35</f>
        <v>0</v>
      </c>
      <c r="BB53" s="21">
        <f>SPEAR!$N$35</f>
        <v>0</v>
      </c>
      <c r="BC53" s="56">
        <f>SPEAR!$M$36</f>
        <v>0</v>
      </c>
      <c r="BD53" s="21">
        <f>SPEAR!$N$36</f>
        <v>0</v>
      </c>
      <c r="BE53" s="56">
        <f>SPEAR!$M$37</f>
        <v>0</v>
      </c>
      <c r="BF53" s="21">
        <f>SPEAR!$N$37</f>
        <v>0</v>
      </c>
      <c r="BG53" s="52" t="s">
        <v>69</v>
      </c>
      <c r="BH53" s="17"/>
    </row>
    <row r="54" spans="1:60" x14ac:dyDescent="0.2">
      <c r="A54" s="20"/>
      <c r="B54" s="10" t="s">
        <v>30</v>
      </c>
      <c r="C54" s="2" t="s">
        <v>616</v>
      </c>
      <c r="D54" s="33" t="s">
        <v>12</v>
      </c>
      <c r="E54" s="9" t="s">
        <v>3</v>
      </c>
      <c r="F54" s="40" t="s">
        <v>6</v>
      </c>
      <c r="G54" s="46">
        <f>SPEAR!$Q$9</f>
        <v>1</v>
      </c>
      <c r="H54" s="72">
        <f>SPEAR!$Q$10</f>
        <v>5</v>
      </c>
      <c r="I54" s="57">
        <f>SPEAR!$P$13</f>
        <v>0</v>
      </c>
      <c r="J54" s="21">
        <f>SPEAR!$Q$13</f>
        <v>0</v>
      </c>
      <c r="K54" s="57">
        <f>SPEAR!$P$14</f>
        <v>25</v>
      </c>
      <c r="L54" s="21">
        <f>SPEAR!$Q$14</f>
        <v>1</v>
      </c>
      <c r="M54" s="57">
        <f>SPEAR!$P$15</f>
        <v>50</v>
      </c>
      <c r="N54" s="21">
        <f>SPEAR!$Q$15</f>
        <v>2.5</v>
      </c>
      <c r="O54" s="57">
        <f>SPEAR!$P$16</f>
        <v>75</v>
      </c>
      <c r="P54" s="21">
        <f>SPEAR!$Q$16</f>
        <v>4</v>
      </c>
      <c r="Q54" s="57">
        <f>SPEAR!$P$17</f>
        <v>100</v>
      </c>
      <c r="R54" s="21">
        <f>SPEAR!$Q$17</f>
        <v>6</v>
      </c>
      <c r="S54" s="57">
        <f>SPEAR!$P$18</f>
        <v>0</v>
      </c>
      <c r="T54" s="21">
        <f>SPEAR!$Q$18</f>
        <v>0</v>
      </c>
      <c r="U54" s="57">
        <f>SPEAR!$P$19</f>
        <v>0</v>
      </c>
      <c r="V54" s="21">
        <f>SPEAR!$Q$19</f>
        <v>0</v>
      </c>
      <c r="W54" s="57">
        <f>SPEAR!$P$20</f>
        <v>0</v>
      </c>
      <c r="X54" s="21">
        <f>SPEAR!$Q$20</f>
        <v>0</v>
      </c>
      <c r="Y54" s="57">
        <f>SPEAR!$P$21</f>
        <v>0</v>
      </c>
      <c r="Z54" s="21">
        <f>SPEAR!$Q$21</f>
        <v>0</v>
      </c>
      <c r="AA54" s="57">
        <f>SPEAR!$P$22</f>
        <v>0</v>
      </c>
      <c r="AB54" s="21">
        <f>SPEAR!$Q$22</f>
        <v>0</v>
      </c>
      <c r="AC54" s="57">
        <f>SPEAR!$P$23</f>
        <v>0</v>
      </c>
      <c r="AD54" s="21">
        <f>SPEAR!$Q$23</f>
        <v>0</v>
      </c>
      <c r="AE54" s="57">
        <f>SPEAR!$P$24</f>
        <v>0</v>
      </c>
      <c r="AF54" s="21">
        <f>SPEAR!$Q$24</f>
        <v>0</v>
      </c>
      <c r="AG54" s="57">
        <f>SPEAR!$P$25</f>
        <v>0</v>
      </c>
      <c r="AH54" s="21">
        <f>SPEAR!$Q$25</f>
        <v>0</v>
      </c>
      <c r="AI54" s="57">
        <f>SPEAR!$P$26</f>
        <v>0</v>
      </c>
      <c r="AJ54" s="21">
        <f>SPEAR!$Q$26</f>
        <v>0</v>
      </c>
      <c r="AK54" s="57">
        <f>SPEAR!$P$27</f>
        <v>0</v>
      </c>
      <c r="AL54" s="21">
        <f>SPEAR!$Q$27</f>
        <v>0</v>
      </c>
      <c r="AM54" s="57">
        <f>SPEAR!$P$28</f>
        <v>0</v>
      </c>
      <c r="AN54" s="21">
        <f>SPEAR!$Q$28</f>
        <v>0</v>
      </c>
      <c r="AO54" s="57">
        <f>SPEAR!$P$29</f>
        <v>0</v>
      </c>
      <c r="AP54" s="21">
        <f>SPEAR!$Q$29</f>
        <v>0</v>
      </c>
      <c r="AQ54" s="57">
        <f>SPEAR!$P$30</f>
        <v>0</v>
      </c>
      <c r="AR54" s="21">
        <f>SPEAR!$Q$30</f>
        <v>0</v>
      </c>
      <c r="AS54" s="57">
        <f>SPEAR!$P$31</f>
        <v>0</v>
      </c>
      <c r="AT54" s="21">
        <f>SPEAR!$Q$31</f>
        <v>0</v>
      </c>
      <c r="AU54" s="57">
        <f>SPEAR!$P$32</f>
        <v>0</v>
      </c>
      <c r="AV54" s="21">
        <f>SPEAR!$Q$32</f>
        <v>0</v>
      </c>
      <c r="AW54" s="57">
        <f>SPEAR!$P$33</f>
        <v>0</v>
      </c>
      <c r="AX54" s="21">
        <f>SPEAR!$Q$33</f>
        <v>0</v>
      </c>
      <c r="AY54" s="57">
        <f>SPEAR!$P$34</f>
        <v>0</v>
      </c>
      <c r="AZ54" s="21">
        <f>SPEAR!$Q$34</f>
        <v>0</v>
      </c>
      <c r="BA54" s="57">
        <f>SPEAR!$P$35</f>
        <v>0</v>
      </c>
      <c r="BB54" s="21">
        <f>SPEAR!$Q$35</f>
        <v>0</v>
      </c>
      <c r="BC54" s="57">
        <f>SPEAR!$P$36</f>
        <v>0</v>
      </c>
      <c r="BD54" s="21">
        <f>SPEAR!$Q$36</f>
        <v>0</v>
      </c>
      <c r="BE54" s="57">
        <f>SPEAR!$P$37</f>
        <v>0</v>
      </c>
      <c r="BF54" s="21">
        <f>SPEAR!$Q$37</f>
        <v>0</v>
      </c>
      <c r="BG54" s="52" t="s">
        <v>69</v>
      </c>
      <c r="BH54" s="17"/>
    </row>
    <row r="55" spans="1:60" s="65" customFormat="1" ht="18.75" x14ac:dyDescent="0.25">
      <c r="A55" s="21" t="s">
        <v>69</v>
      </c>
      <c r="B55" s="61"/>
      <c r="C55" s="62" t="s">
        <v>572</v>
      </c>
      <c r="D55" s="62"/>
      <c r="E55" s="62"/>
      <c r="F55" s="62"/>
      <c r="G55" s="62"/>
      <c r="H55" s="67"/>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52" t="s">
        <v>69</v>
      </c>
      <c r="BH55" s="64"/>
    </row>
    <row r="56" spans="1:60" x14ac:dyDescent="0.2">
      <c r="A56" s="20"/>
      <c r="B56" s="11" t="s">
        <v>133</v>
      </c>
      <c r="C56" s="2" t="s">
        <v>131</v>
      </c>
      <c r="D56" s="13" t="s">
        <v>12</v>
      </c>
      <c r="E56" s="2" t="s">
        <v>635</v>
      </c>
      <c r="F56" s="40" t="s">
        <v>7</v>
      </c>
      <c r="G56" s="46">
        <f>FROND_Prod!$D$9</f>
        <v>0</v>
      </c>
      <c r="H56" s="72">
        <f>FROND_Prod!$D$10</f>
        <v>1</v>
      </c>
      <c r="I56" s="56">
        <f>FROND_Prod!$C$13</f>
        <v>1</v>
      </c>
      <c r="J56" s="88">
        <f>FROND_Prod!$D$13</f>
        <v>45</v>
      </c>
      <c r="K56" s="56">
        <f>FROND_Prod!$C$14</f>
        <v>0</v>
      </c>
      <c r="L56" s="88">
        <f>FROND_Prod!$D$14</f>
        <v>0</v>
      </c>
      <c r="M56" s="56">
        <f>FROND_Prod!$C$15</f>
        <v>0</v>
      </c>
      <c r="N56" s="88">
        <f>FROND_Prod!$D$15</f>
        <v>0</v>
      </c>
      <c r="O56" s="56">
        <f>FROND_Prod!$C$16</f>
        <v>0</v>
      </c>
      <c r="P56" s="88">
        <f>FROND_Prod!$D$16</f>
        <v>0</v>
      </c>
      <c r="Q56" s="56">
        <f>FROND_Prod!$C$17</f>
        <v>0</v>
      </c>
      <c r="R56" s="88">
        <f>FROND_Prod!$D$17</f>
        <v>0</v>
      </c>
      <c r="S56" s="56">
        <f>FROND_Prod!$C$18</f>
        <v>0</v>
      </c>
      <c r="T56" s="88">
        <f>FROND_Prod!$D$18</f>
        <v>0</v>
      </c>
      <c r="U56" s="56">
        <f>FROND_Prod!$C$19</f>
        <v>0</v>
      </c>
      <c r="V56" s="88">
        <f>FROND_Prod!$D$19</f>
        <v>0</v>
      </c>
      <c r="W56" s="56">
        <f>FROND_Prod!$C$20</f>
        <v>0</v>
      </c>
      <c r="X56" s="88">
        <f>FROND_Prod!$D$20</f>
        <v>0</v>
      </c>
      <c r="Y56" s="56">
        <f>FROND_Prod!$C$21</f>
        <v>0</v>
      </c>
      <c r="Z56" s="88">
        <f>FROND_Prod!$D$21</f>
        <v>0</v>
      </c>
      <c r="AA56" s="56">
        <f>FROND_Prod!$C$22</f>
        <v>0</v>
      </c>
      <c r="AB56" s="88">
        <f>FROND_Prod!$D$22</f>
        <v>0</v>
      </c>
      <c r="AC56" s="56">
        <f>FROND_Prod!$C$23</f>
        <v>0</v>
      </c>
      <c r="AD56" s="88">
        <f>FROND_Prod!$D$23</f>
        <v>0</v>
      </c>
      <c r="AE56" s="56">
        <f>FROND_Prod!$C$24</f>
        <v>0</v>
      </c>
      <c r="AF56" s="88">
        <f>FROND_Prod!$D$24</f>
        <v>0</v>
      </c>
      <c r="AG56" s="56">
        <f>FROND_Prod!$C$25</f>
        <v>0</v>
      </c>
      <c r="AH56" s="88">
        <f>FROND_Prod!$D$25</f>
        <v>0</v>
      </c>
      <c r="AI56" s="56">
        <f>FROND_Prod!$C$26</f>
        <v>0</v>
      </c>
      <c r="AJ56" s="88">
        <f>FROND_Prod!$D$26</f>
        <v>0</v>
      </c>
      <c r="AK56" s="56">
        <f>FROND_Prod!$C$27</f>
        <v>0</v>
      </c>
      <c r="AL56" s="88">
        <f>FROND_Prod!$D$27</f>
        <v>0</v>
      </c>
      <c r="AM56" s="56">
        <f>FROND_Prod!$C$28</f>
        <v>0</v>
      </c>
      <c r="AN56" s="88">
        <f>FROND_Prod!$D$28</f>
        <v>0</v>
      </c>
      <c r="AO56" s="56">
        <f>FROND_Prod!$C$29</f>
        <v>0</v>
      </c>
      <c r="AP56" s="88">
        <f>FROND_Prod!$D$29</f>
        <v>0</v>
      </c>
      <c r="AQ56" s="56">
        <f>FROND_Prod!$C$30</f>
        <v>0</v>
      </c>
      <c r="AR56" s="88">
        <f>FROND_Prod!$D$30</f>
        <v>0</v>
      </c>
      <c r="AS56" s="56">
        <f>FROND_Prod!$C$31</f>
        <v>0</v>
      </c>
      <c r="AT56" s="88">
        <f>FROND_Prod!$D$31</f>
        <v>0</v>
      </c>
      <c r="AU56" s="56">
        <f>FROND_Prod!$C$32</f>
        <v>0</v>
      </c>
      <c r="AV56" s="88">
        <f>FROND_Prod!$D$32</f>
        <v>0</v>
      </c>
      <c r="AW56" s="56">
        <f>FROND_Prod!$C$33</f>
        <v>0</v>
      </c>
      <c r="AX56" s="88">
        <f>FROND_Prod!$D$33</f>
        <v>0</v>
      </c>
      <c r="AY56" s="56">
        <f>FROND_Prod!$C$34</f>
        <v>0</v>
      </c>
      <c r="AZ56" s="88">
        <f>FROND_Prod!$D$34</f>
        <v>0</v>
      </c>
      <c r="BA56" s="56">
        <f>FROND_Prod!$C$35</f>
        <v>0</v>
      </c>
      <c r="BB56" s="88">
        <f>FROND_Prod!$D$35</f>
        <v>0</v>
      </c>
      <c r="BC56" s="56">
        <f>FROND_Prod!$C$36</f>
        <v>0</v>
      </c>
      <c r="BD56" s="88">
        <f>FROND_Prod!$D$36</f>
        <v>0</v>
      </c>
      <c r="BE56" s="56">
        <f>FROND_Prod!$C$37</f>
        <v>0</v>
      </c>
      <c r="BF56" s="88">
        <f>FROND_Prod!$D$37</f>
        <v>0</v>
      </c>
      <c r="BG56" s="52" t="s">
        <v>69</v>
      </c>
      <c r="BH56" s="3"/>
    </row>
    <row r="57" spans="1:60" x14ac:dyDescent="0.2">
      <c r="A57" s="20"/>
      <c r="B57" s="11" t="s">
        <v>306</v>
      </c>
      <c r="C57" s="2" t="s">
        <v>593</v>
      </c>
      <c r="D57" s="7" t="s">
        <v>12</v>
      </c>
      <c r="E57" s="9" t="s">
        <v>1</v>
      </c>
      <c r="F57" s="40" t="s">
        <v>304</v>
      </c>
      <c r="G57" s="46">
        <f>FROND_Prod!$J$9</f>
        <v>0</v>
      </c>
      <c r="H57" s="72">
        <f>FROND_Prod!$J$10</f>
        <v>1</v>
      </c>
      <c r="I57" s="56">
        <f>FROND_Prod!$I$13</f>
        <v>1</v>
      </c>
      <c r="J57" s="26">
        <f>FROND_Prod!$J$13</f>
        <v>1</v>
      </c>
      <c r="K57" s="56">
        <f>FROND_Prod!$I$14</f>
        <v>0</v>
      </c>
      <c r="L57" s="26">
        <f>FROND_Prod!$J$14</f>
        <v>0</v>
      </c>
      <c r="M57" s="56">
        <f>FROND_Prod!$I$15</f>
        <v>0</v>
      </c>
      <c r="N57" s="26">
        <f>FROND_Prod!$J$15</f>
        <v>0</v>
      </c>
      <c r="O57" s="56">
        <f>FROND_Prod!$I$16</f>
        <v>0</v>
      </c>
      <c r="P57" s="26">
        <f>FROND_Prod!$J$16</f>
        <v>0</v>
      </c>
      <c r="Q57" s="56">
        <f>FROND_Prod!$I$17</f>
        <v>0</v>
      </c>
      <c r="R57" s="26">
        <f>FROND_Prod!$J$17</f>
        <v>0</v>
      </c>
      <c r="S57" s="56">
        <f>FROND_Prod!$I$18</f>
        <v>0</v>
      </c>
      <c r="T57" s="26">
        <f>FROND_Prod!$J$18</f>
        <v>0</v>
      </c>
      <c r="U57" s="56">
        <f>FROND_Prod!$I$19</f>
        <v>0</v>
      </c>
      <c r="V57" s="26">
        <f>FROND_Prod!$J$19</f>
        <v>0</v>
      </c>
      <c r="W57" s="56">
        <f>FROND_Prod!$I$20</f>
        <v>0</v>
      </c>
      <c r="X57" s="26">
        <f>FROND_Prod!$J$20</f>
        <v>0</v>
      </c>
      <c r="Y57" s="56">
        <f>FROND_Prod!$I$21</f>
        <v>0</v>
      </c>
      <c r="Z57" s="26">
        <f>FROND_Prod!$J$21</f>
        <v>0</v>
      </c>
      <c r="AA57" s="56">
        <f>FROND_Prod!$I$22</f>
        <v>0</v>
      </c>
      <c r="AB57" s="26">
        <f>FROND_Prod!$J$22</f>
        <v>0</v>
      </c>
      <c r="AC57" s="56">
        <f>FROND_Prod!$I$23</f>
        <v>0</v>
      </c>
      <c r="AD57" s="26">
        <f>FROND_Prod!$J$23</f>
        <v>0</v>
      </c>
      <c r="AE57" s="56">
        <f>FROND_Prod!$I$24</f>
        <v>0</v>
      </c>
      <c r="AF57" s="26">
        <f>FROND_Prod!$J$24</f>
        <v>0</v>
      </c>
      <c r="AG57" s="56">
        <f>FROND_Prod!$I$25</f>
        <v>0</v>
      </c>
      <c r="AH57" s="26">
        <f>FROND_Prod!$J$25</f>
        <v>0</v>
      </c>
      <c r="AI57" s="56">
        <f>FROND_Prod!$I$26</f>
        <v>0</v>
      </c>
      <c r="AJ57" s="26">
        <f>FROND_Prod!$J$26</f>
        <v>0</v>
      </c>
      <c r="AK57" s="56">
        <f>FROND_Prod!$I$27</f>
        <v>0</v>
      </c>
      <c r="AL57" s="26">
        <f>FROND_Prod!$J$27</f>
        <v>0</v>
      </c>
      <c r="AM57" s="56">
        <f>FROND_Prod!$I$28</f>
        <v>0</v>
      </c>
      <c r="AN57" s="26">
        <f>FROND_Prod!$J$28</f>
        <v>0</v>
      </c>
      <c r="AO57" s="56">
        <f>FROND_Prod!$I$29</f>
        <v>0</v>
      </c>
      <c r="AP57" s="26">
        <f>FROND_Prod!$J$29</f>
        <v>0</v>
      </c>
      <c r="AQ57" s="56">
        <f>FROND_Prod!$I$30</f>
        <v>0</v>
      </c>
      <c r="AR57" s="26">
        <f>FROND_Prod!$J$30</f>
        <v>0</v>
      </c>
      <c r="AS57" s="56">
        <f>FROND_Prod!$I$31</f>
        <v>0</v>
      </c>
      <c r="AT57" s="26">
        <f>FROND_Prod!$J$31</f>
        <v>0</v>
      </c>
      <c r="AU57" s="56">
        <f>FROND_Prod!$I$32</f>
        <v>0</v>
      </c>
      <c r="AV57" s="26">
        <f>FROND_Prod!$J$32</f>
        <v>0</v>
      </c>
      <c r="AW57" s="56">
        <f>FROND_Prod!$I$33</f>
        <v>0</v>
      </c>
      <c r="AX57" s="26">
        <f>FROND_Prod!$J$33</f>
        <v>0</v>
      </c>
      <c r="AY57" s="56">
        <f>FROND_Prod!$I$34</f>
        <v>0</v>
      </c>
      <c r="AZ57" s="26">
        <f>FROND_Prod!$J$34</f>
        <v>0</v>
      </c>
      <c r="BA57" s="56">
        <f>FROND_Prod!$I$35</f>
        <v>0</v>
      </c>
      <c r="BB57" s="26">
        <f>FROND_Prod!$J$35</f>
        <v>0</v>
      </c>
      <c r="BC57" s="56">
        <f>FROND_Prod!$I$36</f>
        <v>0</v>
      </c>
      <c r="BD57" s="26">
        <f>FROND_Prod!$J$36</f>
        <v>0</v>
      </c>
      <c r="BE57" s="56">
        <f>FROND_Prod!$I$37</f>
        <v>0</v>
      </c>
      <c r="BF57" s="26">
        <f>FROND_Prod!$J$37</f>
        <v>0</v>
      </c>
      <c r="BG57" s="52" t="s">
        <v>69</v>
      </c>
      <c r="BH57" s="3"/>
    </row>
    <row r="58" spans="1:60" x14ac:dyDescent="0.2">
      <c r="A58" s="20"/>
      <c r="B58" s="11" t="s">
        <v>34</v>
      </c>
      <c r="C58" s="2" t="s">
        <v>353</v>
      </c>
      <c r="D58" s="7" t="s">
        <v>12</v>
      </c>
      <c r="E58" s="9" t="s">
        <v>3</v>
      </c>
      <c r="F58" s="40" t="s">
        <v>6</v>
      </c>
      <c r="G58" s="46">
        <f>FROND_Prod!$M$9</f>
        <v>1</v>
      </c>
      <c r="H58" s="72">
        <f>FROND_Prod!$M$10</f>
        <v>1</v>
      </c>
      <c r="I58" s="56">
        <f>FROND_Prod!$L$13</f>
        <v>1</v>
      </c>
      <c r="J58" s="21">
        <f>FROND_Prod!$M$13</f>
        <v>136.80000000000001</v>
      </c>
      <c r="K58" s="56">
        <f>FROND_Prod!$L$14</f>
        <v>0</v>
      </c>
      <c r="L58" s="21">
        <f>FROND_Prod!$M$14</f>
        <v>0</v>
      </c>
      <c r="M58" s="56">
        <f>FROND_Prod!$L$15</f>
        <v>0</v>
      </c>
      <c r="N58" s="21">
        <f>FROND_Prod!$M$15</f>
        <v>0</v>
      </c>
      <c r="O58" s="56">
        <f>FROND_Prod!$L$16</f>
        <v>0</v>
      </c>
      <c r="P58" s="21">
        <f>FROND_Prod!$M$16</f>
        <v>0</v>
      </c>
      <c r="Q58" s="56">
        <f>FROND_Prod!$L$17</f>
        <v>0</v>
      </c>
      <c r="R58" s="21">
        <f>FROND_Prod!$M$17</f>
        <v>0</v>
      </c>
      <c r="S58" s="56">
        <f>FROND_Prod!$L$18</f>
        <v>0</v>
      </c>
      <c r="T58" s="21">
        <f>FROND_Prod!$M$18</f>
        <v>0</v>
      </c>
      <c r="U58" s="56">
        <f>FROND_Prod!$L$19</f>
        <v>0</v>
      </c>
      <c r="V58" s="21">
        <f>FROND_Prod!$M$19</f>
        <v>0</v>
      </c>
      <c r="W58" s="56">
        <f>FROND_Prod!$L$20</f>
        <v>0</v>
      </c>
      <c r="X58" s="21">
        <f>FROND_Prod!$M$20</f>
        <v>0</v>
      </c>
      <c r="Y58" s="56">
        <f>FROND_Prod!$L$21</f>
        <v>0</v>
      </c>
      <c r="Z58" s="21">
        <f>FROND_Prod!$M$21</f>
        <v>0</v>
      </c>
      <c r="AA58" s="56">
        <f>FROND_Prod!$L$22</f>
        <v>0</v>
      </c>
      <c r="AB58" s="21">
        <f>FROND_Prod!$M$22</f>
        <v>0</v>
      </c>
      <c r="AC58" s="56">
        <f>FROND_Prod!$L$23</f>
        <v>0</v>
      </c>
      <c r="AD58" s="21">
        <f>FROND_Prod!$M$23</f>
        <v>0</v>
      </c>
      <c r="AE58" s="56">
        <f>FROND_Prod!$L$24</f>
        <v>0</v>
      </c>
      <c r="AF58" s="21">
        <f>FROND_Prod!$M$24</f>
        <v>0</v>
      </c>
      <c r="AG58" s="56">
        <f>FROND_Prod!$L$25</f>
        <v>0</v>
      </c>
      <c r="AH58" s="21">
        <f>FROND_Prod!$M$25</f>
        <v>0</v>
      </c>
      <c r="AI58" s="56">
        <f>FROND_Prod!$L$26</f>
        <v>0</v>
      </c>
      <c r="AJ58" s="21">
        <f>FROND_Prod!$M$26</f>
        <v>0</v>
      </c>
      <c r="AK58" s="56">
        <f>FROND_Prod!$L$27</f>
        <v>0</v>
      </c>
      <c r="AL58" s="21">
        <f>FROND_Prod!$M$27</f>
        <v>0</v>
      </c>
      <c r="AM58" s="56">
        <f>FROND_Prod!$L$28</f>
        <v>0</v>
      </c>
      <c r="AN58" s="21">
        <f>FROND_Prod!$M$28</f>
        <v>0</v>
      </c>
      <c r="AO58" s="56">
        <f>FROND_Prod!$L$29</f>
        <v>0</v>
      </c>
      <c r="AP58" s="21">
        <f>FROND_Prod!$M$29</f>
        <v>0</v>
      </c>
      <c r="AQ58" s="56">
        <f>FROND_Prod!$L$30</f>
        <v>0</v>
      </c>
      <c r="AR58" s="21">
        <f>FROND_Prod!$M$30</f>
        <v>0</v>
      </c>
      <c r="AS58" s="56">
        <f>FROND_Prod!$L$31</f>
        <v>0</v>
      </c>
      <c r="AT58" s="21">
        <f>FROND_Prod!$M$31</f>
        <v>0</v>
      </c>
      <c r="AU58" s="56">
        <f>FROND_Prod!$L$32</f>
        <v>0</v>
      </c>
      <c r="AV58" s="21">
        <f>FROND_Prod!$M$32</f>
        <v>0</v>
      </c>
      <c r="AW58" s="56">
        <f>FROND_Prod!$L$33</f>
        <v>0</v>
      </c>
      <c r="AX58" s="21">
        <f>FROND_Prod!$M$33</f>
        <v>0</v>
      </c>
      <c r="AY58" s="56">
        <f>FROND_Prod!$L$34</f>
        <v>0</v>
      </c>
      <c r="AZ58" s="21">
        <f>FROND_Prod!$M$34</f>
        <v>0</v>
      </c>
      <c r="BA58" s="56">
        <f>FROND_Prod!$L$35</f>
        <v>0</v>
      </c>
      <c r="BB58" s="21">
        <f>FROND_Prod!$M$35</f>
        <v>0</v>
      </c>
      <c r="BC58" s="56">
        <f>FROND_Prod!$L$36</f>
        <v>0</v>
      </c>
      <c r="BD58" s="21">
        <f>FROND_Prod!$M$36</f>
        <v>0</v>
      </c>
      <c r="BE58" s="56">
        <f>FROND_Prod!$L$37</f>
        <v>0</v>
      </c>
      <c r="BF58" s="21">
        <f>FROND_Prod!$M$37</f>
        <v>0</v>
      </c>
      <c r="BG58" s="52" t="s">
        <v>69</v>
      </c>
      <c r="BH58" s="3"/>
    </row>
    <row r="59" spans="1:60" x14ac:dyDescent="0.2">
      <c r="A59" s="20"/>
      <c r="B59" s="11" t="s">
        <v>35</v>
      </c>
      <c r="C59" s="2" t="s">
        <v>352</v>
      </c>
      <c r="D59" s="7" t="s">
        <v>12</v>
      </c>
      <c r="E59" s="9" t="s">
        <v>3</v>
      </c>
      <c r="F59" s="40" t="s">
        <v>6</v>
      </c>
      <c r="G59" s="46">
        <f>FROND_Prod!$N$9</f>
        <v>1</v>
      </c>
      <c r="H59" s="72">
        <f>FROND_Prod!$N$10</f>
        <v>1</v>
      </c>
      <c r="I59" s="56">
        <f>FROND_Prod!$L$13</f>
        <v>1</v>
      </c>
      <c r="J59" s="21">
        <f>FROND_Prod!$N$13</f>
        <v>2.8</v>
      </c>
      <c r="K59" s="56">
        <f>FROND_Prod!$L$14</f>
        <v>0</v>
      </c>
      <c r="L59" s="21">
        <f>FROND_Prod!$N$14</f>
        <v>0</v>
      </c>
      <c r="M59" s="56">
        <f>FROND_Prod!$L$15</f>
        <v>0</v>
      </c>
      <c r="N59" s="21">
        <f>FROND_Prod!$N$15</f>
        <v>0</v>
      </c>
      <c r="O59" s="56">
        <f>FROND_Prod!$L$16</f>
        <v>0</v>
      </c>
      <c r="P59" s="21">
        <f>FROND_Prod!$N$16</f>
        <v>0</v>
      </c>
      <c r="Q59" s="56">
        <f>FROND_Prod!$L$17</f>
        <v>0</v>
      </c>
      <c r="R59" s="21">
        <f>FROND_Prod!$N$17</f>
        <v>0</v>
      </c>
      <c r="S59" s="56">
        <f>FROND_Prod!$L$18</f>
        <v>0</v>
      </c>
      <c r="T59" s="21">
        <f>FROND_Prod!$N$18</f>
        <v>0</v>
      </c>
      <c r="U59" s="56">
        <f>FROND_Prod!$L$19</f>
        <v>0</v>
      </c>
      <c r="V59" s="21">
        <f>FROND_Prod!$N$19</f>
        <v>0</v>
      </c>
      <c r="W59" s="56">
        <f>FROND_Prod!$L$20</f>
        <v>0</v>
      </c>
      <c r="X59" s="21">
        <f>FROND_Prod!$N$20</f>
        <v>0</v>
      </c>
      <c r="Y59" s="56">
        <f>FROND_Prod!$L$21</f>
        <v>0</v>
      </c>
      <c r="Z59" s="21">
        <f>FROND_Prod!$N$21</f>
        <v>0</v>
      </c>
      <c r="AA59" s="56">
        <f>FROND_Prod!$L$22</f>
        <v>0</v>
      </c>
      <c r="AB59" s="21">
        <f>FROND_Prod!$N$22</f>
        <v>0</v>
      </c>
      <c r="AC59" s="56">
        <f>FROND_Prod!$L$23</f>
        <v>0</v>
      </c>
      <c r="AD59" s="21">
        <f>FROND_Prod!$N$23</f>
        <v>0</v>
      </c>
      <c r="AE59" s="56">
        <f>FROND_Prod!$L$24</f>
        <v>0</v>
      </c>
      <c r="AF59" s="21">
        <f>FROND_Prod!$N$24</f>
        <v>0</v>
      </c>
      <c r="AG59" s="56">
        <f>FROND_Prod!$L$25</f>
        <v>0</v>
      </c>
      <c r="AH59" s="21">
        <f>FROND_Prod!$N$25</f>
        <v>0</v>
      </c>
      <c r="AI59" s="56">
        <f>FROND_Prod!$L$26</f>
        <v>0</v>
      </c>
      <c r="AJ59" s="21">
        <f>FROND_Prod!$N$26</f>
        <v>0</v>
      </c>
      <c r="AK59" s="56">
        <f>FROND_Prod!$L$27</f>
        <v>0</v>
      </c>
      <c r="AL59" s="21">
        <f>FROND_Prod!$N$27</f>
        <v>0</v>
      </c>
      <c r="AM59" s="56">
        <f>FROND_Prod!$L$28</f>
        <v>0</v>
      </c>
      <c r="AN59" s="21">
        <f>FROND_Prod!$N$28</f>
        <v>0</v>
      </c>
      <c r="AO59" s="56">
        <f>FROND_Prod!$L$29</f>
        <v>0</v>
      </c>
      <c r="AP59" s="21">
        <f>FROND_Prod!$N$29</f>
        <v>0</v>
      </c>
      <c r="AQ59" s="56">
        <f>FROND_Prod!$L$30</f>
        <v>0</v>
      </c>
      <c r="AR59" s="21">
        <f>FROND_Prod!$N$30</f>
        <v>0</v>
      </c>
      <c r="AS59" s="56">
        <f>FROND_Prod!$L$31</f>
        <v>0</v>
      </c>
      <c r="AT59" s="21">
        <f>FROND_Prod!$N$31</f>
        <v>0</v>
      </c>
      <c r="AU59" s="56">
        <f>FROND_Prod!$L$32</f>
        <v>0</v>
      </c>
      <c r="AV59" s="21">
        <f>FROND_Prod!$N$32</f>
        <v>0</v>
      </c>
      <c r="AW59" s="56">
        <f>FROND_Prod!$L$33</f>
        <v>0</v>
      </c>
      <c r="AX59" s="21">
        <f>FROND_Prod!$N$33</f>
        <v>0</v>
      </c>
      <c r="AY59" s="56">
        <f>FROND_Prod!$L$34</f>
        <v>0</v>
      </c>
      <c r="AZ59" s="21">
        <f>FROND_Prod!$N$34</f>
        <v>0</v>
      </c>
      <c r="BA59" s="56">
        <f>FROND_Prod!$L$35</f>
        <v>0</v>
      </c>
      <c r="BB59" s="21">
        <f>FROND_Prod!$N$35</f>
        <v>0</v>
      </c>
      <c r="BC59" s="56">
        <f>FROND_Prod!$L$36</f>
        <v>0</v>
      </c>
      <c r="BD59" s="21">
        <f>FROND_Prod!$N$36</f>
        <v>0</v>
      </c>
      <c r="BE59" s="56">
        <f>FROND_Prod!$L$37</f>
        <v>0</v>
      </c>
      <c r="BF59" s="21">
        <f>FROND_Prod!$N$37</f>
        <v>0</v>
      </c>
      <c r="BG59" s="52" t="s">
        <v>69</v>
      </c>
      <c r="BH59" s="3"/>
    </row>
    <row r="60" spans="1:60" x14ac:dyDescent="0.2">
      <c r="A60" s="20"/>
      <c r="B60" s="10" t="s">
        <v>24</v>
      </c>
      <c r="C60" s="211" t="s">
        <v>720</v>
      </c>
      <c r="D60" s="7" t="s">
        <v>12</v>
      </c>
      <c r="E60" s="80" t="s">
        <v>3</v>
      </c>
      <c r="F60" s="79" t="s">
        <v>6</v>
      </c>
      <c r="G60" s="46">
        <f>FROND_Prod!$Q$9</f>
        <v>1</v>
      </c>
      <c r="H60" s="72">
        <f>FROND_Prod!$Q$10</f>
        <v>1</v>
      </c>
      <c r="I60" s="56">
        <f>FROND_Prod!$P$13</f>
        <v>1</v>
      </c>
      <c r="J60" s="21">
        <f>FROND_Prod!$Q$13</f>
        <v>60</v>
      </c>
      <c r="K60" s="56">
        <f>FROND_Prod!$P$14</f>
        <v>0</v>
      </c>
      <c r="L60" s="21">
        <f>FROND_Prod!$Q$14</f>
        <v>0</v>
      </c>
      <c r="M60" s="56">
        <f>FROND_Prod!$P$15</f>
        <v>0</v>
      </c>
      <c r="N60" s="21">
        <f>FROND_Prod!$Q$15</f>
        <v>0</v>
      </c>
      <c r="O60" s="56">
        <f>FROND_Prod!$P$16</f>
        <v>0</v>
      </c>
      <c r="P60" s="21">
        <f>FROND_Prod!$Q$16</f>
        <v>0</v>
      </c>
      <c r="Q60" s="56">
        <f>FROND_Prod!$P$17</f>
        <v>0</v>
      </c>
      <c r="R60" s="21">
        <f>FROND_Prod!$Q$17</f>
        <v>0</v>
      </c>
      <c r="S60" s="56">
        <f>FROND_Prod!$P$18</f>
        <v>0</v>
      </c>
      <c r="T60" s="21">
        <f>FROND_Prod!$Q$18</f>
        <v>0</v>
      </c>
      <c r="U60" s="56">
        <f>FROND_Prod!$P$19</f>
        <v>0</v>
      </c>
      <c r="V60" s="21">
        <f>FROND_Prod!$Q$19</f>
        <v>0</v>
      </c>
      <c r="W60" s="56">
        <f>FROND_Prod!$P$20</f>
        <v>0</v>
      </c>
      <c r="X60" s="21">
        <f>FROND_Prod!$Q$20</f>
        <v>0</v>
      </c>
      <c r="Y60" s="56">
        <f>FROND_Prod!$P$21</f>
        <v>0</v>
      </c>
      <c r="Z60" s="21">
        <f>FROND_Prod!$Q$21</f>
        <v>0</v>
      </c>
      <c r="AA60" s="56">
        <f>FROND_Prod!$P$22</f>
        <v>0</v>
      </c>
      <c r="AB60" s="21">
        <f>FROND_Prod!$Q$22</f>
        <v>0</v>
      </c>
      <c r="AC60" s="56">
        <f>FROND_Prod!$P$23</f>
        <v>0</v>
      </c>
      <c r="AD60" s="21">
        <f>FROND_Prod!$Q$23</f>
        <v>0</v>
      </c>
      <c r="AE60" s="56">
        <f>FROND_Prod!$P$24</f>
        <v>0</v>
      </c>
      <c r="AF60" s="21">
        <f>FROND_Prod!$Q$24</f>
        <v>0</v>
      </c>
      <c r="AG60" s="56">
        <f>FROND_Prod!$P$25</f>
        <v>0</v>
      </c>
      <c r="AH60" s="21">
        <f>FROND_Prod!$Q$25</f>
        <v>0</v>
      </c>
      <c r="AI60" s="56">
        <f>FROND_Prod!$P$26</f>
        <v>0</v>
      </c>
      <c r="AJ60" s="21">
        <f>FROND_Prod!$Q$26</f>
        <v>0</v>
      </c>
      <c r="AK60" s="56">
        <f>FROND_Prod!$P$27</f>
        <v>0</v>
      </c>
      <c r="AL60" s="21">
        <f>FROND_Prod!$Q$27</f>
        <v>0</v>
      </c>
      <c r="AM60" s="56">
        <f>FROND_Prod!$P$28</f>
        <v>0</v>
      </c>
      <c r="AN60" s="21">
        <f>FROND_Prod!$Q$28</f>
        <v>0</v>
      </c>
      <c r="AO60" s="56">
        <f>FROND_Prod!$P$29</f>
        <v>0</v>
      </c>
      <c r="AP60" s="21">
        <f>FROND_Prod!$Q$29</f>
        <v>0</v>
      </c>
      <c r="AQ60" s="56">
        <f>FROND_Prod!$P$30</f>
        <v>0</v>
      </c>
      <c r="AR60" s="21">
        <f>FROND_Prod!$Q$30</f>
        <v>0</v>
      </c>
      <c r="AS60" s="56">
        <f>FROND_Prod!$P$31</f>
        <v>0</v>
      </c>
      <c r="AT60" s="21">
        <f>FROND_Prod!$Q$31</f>
        <v>0</v>
      </c>
      <c r="AU60" s="56">
        <f>FROND_Prod!$P$32</f>
        <v>0</v>
      </c>
      <c r="AV60" s="21">
        <f>FROND_Prod!$Q$32</f>
        <v>0</v>
      </c>
      <c r="AW60" s="56">
        <f>FROND_Prod!$P$33</f>
        <v>0</v>
      </c>
      <c r="AX60" s="21">
        <f>FROND_Prod!$Q$33</f>
        <v>0</v>
      </c>
      <c r="AY60" s="56">
        <f>FROND_Prod!$P$34</f>
        <v>0</v>
      </c>
      <c r="AZ60" s="21">
        <f>FROND_Prod!$Q$34</f>
        <v>0</v>
      </c>
      <c r="BA60" s="56">
        <f>FROND_Prod!$P$35</f>
        <v>0</v>
      </c>
      <c r="BB60" s="21">
        <f>FROND_Prod!$Q$35</f>
        <v>0</v>
      </c>
      <c r="BC60" s="56">
        <f>FROND_Prod!$P$36</f>
        <v>0</v>
      </c>
      <c r="BD60" s="21">
        <f>FROND_Prod!$Q$36</f>
        <v>0</v>
      </c>
      <c r="BE60" s="56">
        <f>FROND_Prod!$P$37</f>
        <v>0</v>
      </c>
      <c r="BF60" s="21">
        <f>FROND_Prod!$Q$37</f>
        <v>0</v>
      </c>
      <c r="BG60" s="52" t="s">
        <v>69</v>
      </c>
      <c r="BH60" s="3"/>
    </row>
    <row r="61" spans="1:60" x14ac:dyDescent="0.2">
      <c r="A61" s="20"/>
      <c r="B61" s="11" t="s">
        <v>25</v>
      </c>
      <c r="C61" s="211" t="s">
        <v>721</v>
      </c>
      <c r="D61" s="7" t="s">
        <v>12</v>
      </c>
      <c r="E61" s="80" t="s">
        <v>3</v>
      </c>
      <c r="F61" s="79" t="s">
        <v>6</v>
      </c>
      <c r="G61" s="46">
        <f>FROND_Prod!$R$9</f>
        <v>1</v>
      </c>
      <c r="H61" s="72">
        <f>FROND_Prod!$R$10</f>
        <v>1</v>
      </c>
      <c r="I61" s="56">
        <f>FROND_Prod!$P$13</f>
        <v>1</v>
      </c>
      <c r="J61" s="21">
        <f>FROND_Prod!$R$13</f>
        <v>10</v>
      </c>
      <c r="K61" s="56">
        <f>FROND_Prod!$P$14</f>
        <v>0</v>
      </c>
      <c r="L61" s="21">
        <f>FROND_Prod!$R$14</f>
        <v>0</v>
      </c>
      <c r="M61" s="56">
        <f>FROND_Prod!$P$15</f>
        <v>0</v>
      </c>
      <c r="N61" s="21">
        <f>FROND_Prod!$R$15</f>
        <v>0</v>
      </c>
      <c r="O61" s="56">
        <f>FROND_Prod!$P$16</f>
        <v>0</v>
      </c>
      <c r="P61" s="21">
        <f>FROND_Prod!$R$16</f>
        <v>0</v>
      </c>
      <c r="Q61" s="56">
        <f>FROND_Prod!$P$17</f>
        <v>0</v>
      </c>
      <c r="R61" s="21">
        <f>FROND_Prod!$R$17</f>
        <v>0</v>
      </c>
      <c r="S61" s="56">
        <f>FROND_Prod!$P$18</f>
        <v>0</v>
      </c>
      <c r="T61" s="21">
        <f>FROND_Prod!$R$18</f>
        <v>0</v>
      </c>
      <c r="U61" s="56">
        <f>FROND_Prod!$P$19</f>
        <v>0</v>
      </c>
      <c r="V61" s="21">
        <f>FROND_Prod!$R$19</f>
        <v>0</v>
      </c>
      <c r="W61" s="56">
        <f>FROND_Prod!$P$20</f>
        <v>0</v>
      </c>
      <c r="X61" s="21">
        <f>FROND_Prod!$R$20</f>
        <v>0</v>
      </c>
      <c r="Y61" s="56">
        <f>FROND_Prod!$P$21</f>
        <v>0</v>
      </c>
      <c r="Z61" s="21">
        <f>FROND_Prod!$R$21</f>
        <v>0</v>
      </c>
      <c r="AA61" s="56">
        <f>FROND_Prod!$P$22</f>
        <v>0</v>
      </c>
      <c r="AB61" s="21">
        <f>FROND_Prod!$R$22</f>
        <v>0</v>
      </c>
      <c r="AC61" s="56">
        <f>FROND_Prod!$P$23</f>
        <v>0</v>
      </c>
      <c r="AD61" s="21">
        <f>FROND_Prod!$R$23</f>
        <v>0</v>
      </c>
      <c r="AE61" s="56">
        <f>FROND_Prod!$P$24</f>
        <v>0</v>
      </c>
      <c r="AF61" s="21">
        <f>FROND_Prod!$R$24</f>
        <v>0</v>
      </c>
      <c r="AG61" s="56">
        <f>FROND_Prod!$P$25</f>
        <v>0</v>
      </c>
      <c r="AH61" s="21">
        <f>FROND_Prod!$R$25</f>
        <v>0</v>
      </c>
      <c r="AI61" s="56">
        <f>FROND_Prod!$P$26</f>
        <v>0</v>
      </c>
      <c r="AJ61" s="21">
        <f>FROND_Prod!$R$26</f>
        <v>0</v>
      </c>
      <c r="AK61" s="56">
        <f>FROND_Prod!$P$27</f>
        <v>0</v>
      </c>
      <c r="AL61" s="21">
        <f>FROND_Prod!$R$27</f>
        <v>0</v>
      </c>
      <c r="AM61" s="56">
        <f>FROND_Prod!$P$28</f>
        <v>0</v>
      </c>
      <c r="AN61" s="21">
        <f>FROND_Prod!$R$28</f>
        <v>0</v>
      </c>
      <c r="AO61" s="56">
        <f>FROND_Prod!$P$29</f>
        <v>0</v>
      </c>
      <c r="AP61" s="21">
        <f>FROND_Prod!$R$29</f>
        <v>0</v>
      </c>
      <c r="AQ61" s="56">
        <f>FROND_Prod!$P$30</f>
        <v>0</v>
      </c>
      <c r="AR61" s="21">
        <f>FROND_Prod!$R$30</f>
        <v>0</v>
      </c>
      <c r="AS61" s="56">
        <f>FROND_Prod!$P$31</f>
        <v>0</v>
      </c>
      <c r="AT61" s="21">
        <f>FROND_Prod!$R$31</f>
        <v>0</v>
      </c>
      <c r="AU61" s="56">
        <f>FROND_Prod!$P$32</f>
        <v>0</v>
      </c>
      <c r="AV61" s="21">
        <f>FROND_Prod!$R$32</f>
        <v>0</v>
      </c>
      <c r="AW61" s="56">
        <f>FROND_Prod!$P$33</f>
        <v>0</v>
      </c>
      <c r="AX61" s="21">
        <f>FROND_Prod!$R$33</f>
        <v>0</v>
      </c>
      <c r="AY61" s="56">
        <f>FROND_Prod!$P$34</f>
        <v>0</v>
      </c>
      <c r="AZ61" s="21">
        <f>FROND_Prod!$R$34</f>
        <v>0</v>
      </c>
      <c r="BA61" s="56">
        <f>FROND_Prod!$P$35</f>
        <v>0</v>
      </c>
      <c r="BB61" s="21">
        <f>FROND_Prod!$R$35</f>
        <v>0</v>
      </c>
      <c r="BC61" s="56">
        <f>FROND_Prod!$P$36</f>
        <v>0</v>
      </c>
      <c r="BD61" s="21">
        <f>FROND_Prod!$R$36</f>
        <v>0</v>
      </c>
      <c r="BE61" s="56">
        <f>FROND_Prod!$P$37</f>
        <v>0</v>
      </c>
      <c r="BF61" s="21">
        <f>FROND_Prod!$R$37</f>
        <v>0</v>
      </c>
      <c r="BG61" s="52" t="s">
        <v>69</v>
      </c>
      <c r="BH61" s="3"/>
    </row>
    <row r="62" spans="1:60" x14ac:dyDescent="0.2">
      <c r="A62" s="20"/>
      <c r="B62" s="11" t="s">
        <v>656</v>
      </c>
      <c r="C62" s="211" t="s">
        <v>1008</v>
      </c>
      <c r="D62" s="69" t="s">
        <v>12</v>
      </c>
      <c r="E62" s="2" t="s">
        <v>9</v>
      </c>
      <c r="F62" s="40" t="s">
        <v>304</v>
      </c>
      <c r="G62" s="46">
        <f>FROND_Prod!$T$9</f>
        <v>1</v>
      </c>
      <c r="H62" s="72">
        <f>FROND_Prod!$T$10</f>
        <v>6</v>
      </c>
      <c r="I62" s="76">
        <f>FROND_Prod!$S$13</f>
        <v>1</v>
      </c>
      <c r="J62" s="262">
        <f>FROND_Prod!$T$13</f>
        <v>0.01</v>
      </c>
      <c r="K62" s="76">
        <f>FROND_Prod!$S$14</f>
        <v>10</v>
      </c>
      <c r="L62" s="262">
        <f>FROND_Prod!$T$14</f>
        <v>0.2</v>
      </c>
      <c r="M62" s="76">
        <f>FROND_Prod!$S$15</f>
        <v>20</v>
      </c>
      <c r="N62" s="262">
        <f>FROND_Prod!$T$15</f>
        <v>0.4</v>
      </c>
      <c r="O62" s="76">
        <f>FROND_Prod!$S$16</f>
        <v>30</v>
      </c>
      <c r="P62" s="262">
        <f>FROND_Prod!$T$16</f>
        <v>0.65</v>
      </c>
      <c r="Q62" s="76">
        <f>FROND_Prod!$S$17</f>
        <v>40</v>
      </c>
      <c r="R62" s="262">
        <f>FROND_Prod!$T$17</f>
        <v>1</v>
      </c>
      <c r="S62" s="76">
        <f>FROND_Prod!$S$18</f>
        <v>50</v>
      </c>
      <c r="T62" s="262">
        <f>FROND_Prod!$T$18</f>
        <v>1.5</v>
      </c>
      <c r="U62" s="76">
        <f>FROND_Prod!$S$19</f>
        <v>0</v>
      </c>
      <c r="V62" s="262">
        <f>FROND_Prod!$T$19</f>
        <v>0</v>
      </c>
      <c r="W62" s="76">
        <f>FROND_Prod!$S$20</f>
        <v>0</v>
      </c>
      <c r="X62" s="262">
        <f>FROND_Prod!$T$20</f>
        <v>0</v>
      </c>
      <c r="Y62" s="76">
        <f>FROND_Prod!$S$21</f>
        <v>0</v>
      </c>
      <c r="Z62" s="262">
        <f>FROND_Prod!$T$21</f>
        <v>0</v>
      </c>
      <c r="AA62" s="76">
        <f>FROND_Prod!$S$22</f>
        <v>0</v>
      </c>
      <c r="AB62" s="262">
        <f>FROND_Prod!$T$22</f>
        <v>0</v>
      </c>
      <c r="AC62" s="76">
        <f>FROND_Prod!$S$23</f>
        <v>0</v>
      </c>
      <c r="AD62" s="262">
        <f>FROND_Prod!$T$23</f>
        <v>0</v>
      </c>
      <c r="AE62" s="76">
        <f>FROND_Prod!$S$24</f>
        <v>0</v>
      </c>
      <c r="AF62" s="262">
        <f>FROND_Prod!$T$24</f>
        <v>0</v>
      </c>
      <c r="AG62" s="76">
        <f>FROND_Prod!$S$25</f>
        <v>0</v>
      </c>
      <c r="AH62" s="262">
        <f>FROND_Prod!$T$25</f>
        <v>0</v>
      </c>
      <c r="AI62" s="76">
        <f>FROND_Prod!$S$26</f>
        <v>0</v>
      </c>
      <c r="AJ62" s="262">
        <f>FROND_Prod!$T$26</f>
        <v>0</v>
      </c>
      <c r="AK62" s="76">
        <f>FROND_Prod!$S$27</f>
        <v>0</v>
      </c>
      <c r="AL62" s="262">
        <f>FROND_Prod!$T$27</f>
        <v>0</v>
      </c>
      <c r="AM62" s="76">
        <f>FROND_Prod!$S$28</f>
        <v>0</v>
      </c>
      <c r="AN62" s="262">
        <f>FROND_Prod!$T$28</f>
        <v>0</v>
      </c>
      <c r="AO62" s="76">
        <f>FROND_Prod!$S$29</f>
        <v>0</v>
      </c>
      <c r="AP62" s="262">
        <f>FROND_Prod!$T$29</f>
        <v>0</v>
      </c>
      <c r="AQ62" s="76">
        <f>FROND_Prod!$S$30</f>
        <v>0</v>
      </c>
      <c r="AR62" s="262">
        <f>FROND_Prod!$T$30</f>
        <v>0</v>
      </c>
      <c r="AS62" s="76">
        <f>FROND_Prod!$S$31</f>
        <v>0</v>
      </c>
      <c r="AT62" s="262">
        <f>FROND_Prod!$T$31</f>
        <v>0</v>
      </c>
      <c r="AU62" s="76">
        <f>FROND_Prod!$S$32</f>
        <v>0</v>
      </c>
      <c r="AV62" s="262">
        <f>FROND_Prod!$T$32</f>
        <v>0</v>
      </c>
      <c r="AW62" s="76">
        <f>FROND_Prod!$S$33</f>
        <v>0</v>
      </c>
      <c r="AX62" s="262">
        <f>FROND_Prod!$T$33</f>
        <v>0</v>
      </c>
      <c r="AY62" s="76">
        <f>FROND_Prod!$S$34</f>
        <v>0</v>
      </c>
      <c r="AZ62" s="262">
        <f>FROND_Prod!$T$34</f>
        <v>0</v>
      </c>
      <c r="BA62" s="76">
        <f>FROND_Prod!$S$35</f>
        <v>0</v>
      </c>
      <c r="BB62" s="262">
        <f>FROND_Prod!$T$35</f>
        <v>0</v>
      </c>
      <c r="BC62" s="76">
        <f>FROND_Prod!$S$36</f>
        <v>0</v>
      </c>
      <c r="BD62" s="262">
        <f>FROND_Prod!$T$36</f>
        <v>0</v>
      </c>
      <c r="BE62" s="76">
        <f>FROND_Prod!$S$37</f>
        <v>0</v>
      </c>
      <c r="BF62" s="262">
        <f>FROND_Prod!$T$37</f>
        <v>0</v>
      </c>
      <c r="BG62" s="52" t="s">
        <v>69</v>
      </c>
      <c r="BH62" s="3"/>
    </row>
    <row r="63" spans="1:60" s="65" customFormat="1" ht="18.75" x14ac:dyDescent="0.25">
      <c r="A63" s="21" t="s">
        <v>69</v>
      </c>
      <c r="B63" s="61"/>
      <c r="C63" s="62" t="s">
        <v>573</v>
      </c>
      <c r="D63" s="62"/>
      <c r="E63" s="62"/>
      <c r="F63" s="62"/>
      <c r="G63" s="62"/>
      <c r="H63" s="67"/>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52" t="s">
        <v>69</v>
      </c>
      <c r="BH63" s="64"/>
    </row>
    <row r="64" spans="1:60" x14ac:dyDescent="0.2">
      <c r="A64" s="20"/>
      <c r="B64" s="11" t="s">
        <v>27</v>
      </c>
      <c r="C64" s="2" t="s">
        <v>722</v>
      </c>
      <c r="D64" s="13" t="s">
        <v>12</v>
      </c>
      <c r="E64" s="9" t="s">
        <v>0</v>
      </c>
      <c r="F64" s="40" t="s">
        <v>7</v>
      </c>
      <c r="G64" s="46">
        <f>FROND_NERVURE_Geom!$D$9</f>
        <v>1</v>
      </c>
      <c r="H64" s="72">
        <f>FROND_NERVURE_Geom!$D$10</f>
        <v>7</v>
      </c>
      <c r="I64" s="56">
        <f>FROND_NERVURE_Geom!$C$13</f>
        <v>1</v>
      </c>
      <c r="J64" s="21">
        <f>FROND_NERVURE_Geom!$D$13</f>
        <v>40</v>
      </c>
      <c r="K64" s="56">
        <f>FROND_NERVURE_Geom!$C$14</f>
        <v>100</v>
      </c>
      <c r="L64" s="21">
        <f>FROND_NERVURE_Geom!$D$14</f>
        <v>45</v>
      </c>
      <c r="M64" s="56">
        <f>FROND_NERVURE_Geom!$C$15</f>
        <v>200</v>
      </c>
      <c r="N64" s="21">
        <f>FROND_NERVURE_Geom!$D$15</f>
        <v>50</v>
      </c>
      <c r="O64" s="56">
        <f>FROND_NERVURE_Geom!$C$16</f>
        <v>300</v>
      </c>
      <c r="P64" s="21">
        <f>FROND_NERVURE_Geom!$D$16</f>
        <v>55</v>
      </c>
      <c r="Q64" s="56">
        <f>FROND_NERVURE_Geom!$C$17</f>
        <v>400</v>
      </c>
      <c r="R64" s="21">
        <f>FROND_NERVURE_Geom!$D$17</f>
        <v>60</v>
      </c>
      <c r="S64" s="56">
        <f>FROND_NERVURE_Geom!$C$18</f>
        <v>500</v>
      </c>
      <c r="T64" s="21">
        <f>FROND_NERVURE_Geom!$D$18</f>
        <v>65</v>
      </c>
      <c r="U64" s="56">
        <f>FROND_NERVURE_Geom!$C$19</f>
        <v>600</v>
      </c>
      <c r="V64" s="21">
        <f>FROND_NERVURE_Geom!$D$19</f>
        <v>65</v>
      </c>
      <c r="W64" s="56">
        <f>FROND_NERVURE_Geom!$C$20</f>
        <v>0</v>
      </c>
      <c r="X64" s="21">
        <f>FROND_NERVURE_Geom!$D$20</f>
        <v>0</v>
      </c>
      <c r="Y64" s="56">
        <f>FROND_NERVURE_Geom!$C$21</f>
        <v>0</v>
      </c>
      <c r="Z64" s="21">
        <f>FROND_NERVURE_Geom!$D$21</f>
        <v>0</v>
      </c>
      <c r="AA64" s="56">
        <f>FROND_NERVURE_Geom!$C$22</f>
        <v>0</v>
      </c>
      <c r="AB64" s="21">
        <f>FROND_NERVURE_Geom!$D$22</f>
        <v>0</v>
      </c>
      <c r="AC64" s="56">
        <f>FROND_NERVURE_Geom!$C$23</f>
        <v>0</v>
      </c>
      <c r="AD64" s="21">
        <f>FROND_NERVURE_Geom!$D$23</f>
        <v>0</v>
      </c>
      <c r="AE64" s="56">
        <f>FROND_NERVURE_Geom!$C$24</f>
        <v>0</v>
      </c>
      <c r="AF64" s="21">
        <f>FROND_NERVURE_Geom!$D$24</f>
        <v>0</v>
      </c>
      <c r="AG64" s="56">
        <f>FROND_NERVURE_Geom!$C$25</f>
        <v>0</v>
      </c>
      <c r="AH64" s="21">
        <f>FROND_NERVURE_Geom!$D$25</f>
        <v>0</v>
      </c>
      <c r="AI64" s="56">
        <f>FROND_NERVURE_Geom!$C$26</f>
        <v>0</v>
      </c>
      <c r="AJ64" s="21">
        <f>FROND_NERVURE_Geom!$D$26</f>
        <v>0</v>
      </c>
      <c r="AK64" s="56">
        <f>FROND_NERVURE_Geom!$C$27</f>
        <v>0</v>
      </c>
      <c r="AL64" s="21">
        <f>FROND_NERVURE_Geom!$D$27</f>
        <v>0</v>
      </c>
      <c r="AM64" s="56">
        <f>FROND_NERVURE_Geom!$C$28</f>
        <v>0</v>
      </c>
      <c r="AN64" s="21">
        <f>FROND_NERVURE_Geom!$D$28</f>
        <v>0</v>
      </c>
      <c r="AO64" s="56">
        <f>FROND_NERVURE_Geom!$C$29</f>
        <v>0</v>
      </c>
      <c r="AP64" s="21">
        <f>FROND_NERVURE_Geom!$D$29</f>
        <v>0</v>
      </c>
      <c r="AQ64" s="56">
        <f>FROND_NERVURE_Geom!$C$30</f>
        <v>0</v>
      </c>
      <c r="AR64" s="21">
        <f>FROND_NERVURE_Geom!$D$30</f>
        <v>0</v>
      </c>
      <c r="AS64" s="56">
        <f>FROND_NERVURE_Geom!$C$31</f>
        <v>0</v>
      </c>
      <c r="AT64" s="21">
        <f>FROND_NERVURE_Geom!$D$31</f>
        <v>0</v>
      </c>
      <c r="AU64" s="56">
        <f>FROND_NERVURE_Geom!$C$32</f>
        <v>0</v>
      </c>
      <c r="AV64" s="21">
        <f>FROND_NERVURE_Geom!$D$32</f>
        <v>0</v>
      </c>
      <c r="AW64" s="56">
        <f>FROND_NERVURE_Geom!$C$33</f>
        <v>0</v>
      </c>
      <c r="AX64" s="21">
        <f>FROND_NERVURE_Geom!$D$33</f>
        <v>0</v>
      </c>
      <c r="AY64" s="56">
        <f>FROND_NERVURE_Geom!$C$34</f>
        <v>0</v>
      </c>
      <c r="AZ64" s="21">
        <f>FROND_NERVURE_Geom!$D$34</f>
        <v>0</v>
      </c>
      <c r="BA64" s="56">
        <f>FROND_NERVURE_Geom!$C$35</f>
        <v>0</v>
      </c>
      <c r="BB64" s="21">
        <f>FROND_NERVURE_Geom!$D$35</f>
        <v>0</v>
      </c>
      <c r="BC64" s="56">
        <f>FROND_NERVURE_Geom!$C$36</f>
        <v>0</v>
      </c>
      <c r="BD64" s="21">
        <f>FROND_NERVURE_Geom!$D$36</f>
        <v>0</v>
      </c>
      <c r="BE64" s="56">
        <f>FROND_NERVURE_Geom!$C$37</f>
        <v>0</v>
      </c>
      <c r="BF64" s="21">
        <f>FROND_NERVURE_Geom!$D$37</f>
        <v>0</v>
      </c>
      <c r="BG64" s="52" t="s">
        <v>69</v>
      </c>
      <c r="BH64" s="17"/>
    </row>
    <row r="65" spans="1:60" x14ac:dyDescent="0.2">
      <c r="A65" s="20"/>
      <c r="B65" s="11" t="s">
        <v>28</v>
      </c>
      <c r="C65" s="2" t="s">
        <v>723</v>
      </c>
      <c r="D65" s="13" t="s">
        <v>12</v>
      </c>
      <c r="E65" s="9" t="s">
        <v>0</v>
      </c>
      <c r="F65" s="40" t="s">
        <v>7</v>
      </c>
      <c r="G65" s="46">
        <f>FROND_NERVURE_Geom!$E$9</f>
        <v>1</v>
      </c>
      <c r="H65" s="72">
        <f>FROND_NERVURE_Geom!$E$10</f>
        <v>7</v>
      </c>
      <c r="I65" s="56">
        <f>FROND_NERVURE_Geom!$C$13</f>
        <v>1</v>
      </c>
      <c r="J65" s="21">
        <f>FROND_NERVURE_Geom!$E$13</f>
        <v>4</v>
      </c>
      <c r="K65" s="56">
        <f>FROND_NERVURE_Geom!$C$14</f>
        <v>100</v>
      </c>
      <c r="L65" s="21">
        <f>FROND_NERVURE_Geom!$E$14</f>
        <v>4.5</v>
      </c>
      <c r="M65" s="56">
        <f>FROND_NERVURE_Geom!$C$15</f>
        <v>200</v>
      </c>
      <c r="N65" s="21">
        <f>FROND_NERVURE_Geom!$E$15</f>
        <v>5</v>
      </c>
      <c r="O65" s="56">
        <f>FROND_NERVURE_Geom!$C$16</f>
        <v>300</v>
      </c>
      <c r="P65" s="21">
        <f>FROND_NERVURE_Geom!$E$16</f>
        <v>5.5</v>
      </c>
      <c r="Q65" s="56">
        <f>FROND_NERVURE_Geom!$C$17</f>
        <v>400</v>
      </c>
      <c r="R65" s="21">
        <f>FROND_NERVURE_Geom!$E$17</f>
        <v>6</v>
      </c>
      <c r="S65" s="56">
        <f>FROND_NERVURE_Geom!$C$18</f>
        <v>500</v>
      </c>
      <c r="T65" s="21">
        <f>FROND_NERVURE_Geom!$E$18</f>
        <v>6.5</v>
      </c>
      <c r="U65" s="56">
        <f>FROND_NERVURE_Geom!$C$19</f>
        <v>600</v>
      </c>
      <c r="V65" s="21">
        <f>FROND_NERVURE_Geom!$E$19</f>
        <v>6.5</v>
      </c>
      <c r="W65" s="56">
        <f>FROND_NERVURE_Geom!$C$20</f>
        <v>0</v>
      </c>
      <c r="X65" s="21">
        <f>FROND_NERVURE_Geom!$E$20</f>
        <v>0</v>
      </c>
      <c r="Y65" s="56">
        <f>FROND_NERVURE_Geom!$C$21</f>
        <v>0</v>
      </c>
      <c r="Z65" s="21">
        <f>FROND_NERVURE_Geom!$E$21</f>
        <v>0</v>
      </c>
      <c r="AA65" s="56">
        <f>FROND_NERVURE_Geom!$C$22</f>
        <v>0</v>
      </c>
      <c r="AB65" s="21">
        <f>FROND_NERVURE_Geom!$E$22</f>
        <v>0</v>
      </c>
      <c r="AC65" s="56">
        <f>FROND_NERVURE_Geom!$C$23</f>
        <v>0</v>
      </c>
      <c r="AD65" s="21">
        <f>FROND_NERVURE_Geom!$E$23</f>
        <v>0</v>
      </c>
      <c r="AE65" s="56">
        <f>FROND_NERVURE_Geom!$C$24</f>
        <v>0</v>
      </c>
      <c r="AF65" s="21">
        <f>FROND_NERVURE_Geom!$E$24</f>
        <v>0</v>
      </c>
      <c r="AG65" s="56">
        <f>FROND_NERVURE_Geom!$C$25</f>
        <v>0</v>
      </c>
      <c r="AH65" s="21">
        <f>FROND_NERVURE_Geom!$E$25</f>
        <v>0</v>
      </c>
      <c r="AI65" s="56">
        <f>FROND_NERVURE_Geom!$C$26</f>
        <v>0</v>
      </c>
      <c r="AJ65" s="21">
        <f>FROND_NERVURE_Geom!$E$26</f>
        <v>0</v>
      </c>
      <c r="AK65" s="56">
        <f>FROND_NERVURE_Geom!$C$27</f>
        <v>0</v>
      </c>
      <c r="AL65" s="21">
        <f>FROND_NERVURE_Geom!$E$27</f>
        <v>0</v>
      </c>
      <c r="AM65" s="56">
        <f>FROND_NERVURE_Geom!$C$28</f>
        <v>0</v>
      </c>
      <c r="AN65" s="21">
        <f>FROND_NERVURE_Geom!$E$28</f>
        <v>0</v>
      </c>
      <c r="AO65" s="56">
        <f>FROND_NERVURE_Geom!$C$29</f>
        <v>0</v>
      </c>
      <c r="AP65" s="21">
        <f>FROND_NERVURE_Geom!$E$29</f>
        <v>0</v>
      </c>
      <c r="AQ65" s="56">
        <f>FROND_NERVURE_Geom!$C$30</f>
        <v>0</v>
      </c>
      <c r="AR65" s="21">
        <f>FROND_NERVURE_Geom!$E$30</f>
        <v>0</v>
      </c>
      <c r="AS65" s="56">
        <f>FROND_NERVURE_Geom!$C$31</f>
        <v>0</v>
      </c>
      <c r="AT65" s="21">
        <f>FROND_NERVURE_Geom!$E$31</f>
        <v>0</v>
      </c>
      <c r="AU65" s="56">
        <f>FROND_NERVURE_Geom!$C$32</f>
        <v>0</v>
      </c>
      <c r="AV65" s="21">
        <f>FROND_NERVURE_Geom!$E$32</f>
        <v>0</v>
      </c>
      <c r="AW65" s="56">
        <f>FROND_NERVURE_Geom!$C$33</f>
        <v>0</v>
      </c>
      <c r="AX65" s="21">
        <f>FROND_NERVURE_Geom!$E$33</f>
        <v>0</v>
      </c>
      <c r="AY65" s="56">
        <f>FROND_NERVURE_Geom!$C$34</f>
        <v>0</v>
      </c>
      <c r="AZ65" s="21">
        <f>FROND_NERVURE_Geom!$E$34</f>
        <v>0</v>
      </c>
      <c r="BA65" s="56">
        <f>FROND_NERVURE_Geom!$C$35</f>
        <v>0</v>
      </c>
      <c r="BB65" s="21">
        <f>FROND_NERVURE_Geom!$E$35</f>
        <v>0</v>
      </c>
      <c r="BC65" s="56">
        <f>FROND_NERVURE_Geom!$C$36</f>
        <v>0</v>
      </c>
      <c r="BD65" s="21">
        <f>FROND_NERVURE_Geom!$E$36</f>
        <v>0</v>
      </c>
      <c r="BE65" s="56">
        <f>FROND_NERVURE_Geom!$C$37</f>
        <v>0</v>
      </c>
      <c r="BF65" s="21">
        <f>FROND_NERVURE_Geom!$E$37</f>
        <v>0</v>
      </c>
      <c r="BG65" s="52" t="s">
        <v>69</v>
      </c>
      <c r="BH65" s="17"/>
    </row>
    <row r="66" spans="1:60" x14ac:dyDescent="0.2">
      <c r="A66" s="20"/>
      <c r="B66" s="11" t="s">
        <v>87</v>
      </c>
      <c r="C66" s="211" t="s">
        <v>122</v>
      </c>
      <c r="D66" s="13" t="s">
        <v>12</v>
      </c>
      <c r="E66" s="9" t="s">
        <v>0</v>
      </c>
      <c r="F66" s="40" t="s">
        <v>7</v>
      </c>
      <c r="G66" s="46">
        <f>FROND_NERVURE_Geom!$J$9</f>
        <v>1</v>
      </c>
      <c r="H66" s="72">
        <f>FROND_NERVURE_Geom!$J$10</f>
        <v>1</v>
      </c>
      <c r="I66" s="56">
        <f>FROND_NERVURE_Geom!$I$13</f>
        <v>1</v>
      </c>
      <c r="J66" s="21">
        <f>FROND_NERVURE_Geom!$J$13</f>
        <v>2</v>
      </c>
      <c r="K66" s="56">
        <f>FROND_NERVURE_Geom!$I$14</f>
        <v>0</v>
      </c>
      <c r="L66" s="21">
        <f>FROND_NERVURE_Geom!$J$14</f>
        <v>0</v>
      </c>
      <c r="M66" s="56">
        <f>FROND_NERVURE_Geom!$I$15</f>
        <v>0</v>
      </c>
      <c r="N66" s="21">
        <f>FROND_NERVURE_Geom!$J$15</f>
        <v>0</v>
      </c>
      <c r="O66" s="56">
        <f>FROND_NERVURE_Geom!$I$16</f>
        <v>0</v>
      </c>
      <c r="P66" s="21">
        <f>FROND_NERVURE_Geom!$J$16</f>
        <v>0</v>
      </c>
      <c r="Q66" s="56">
        <f>FROND_NERVURE_Geom!$I$17</f>
        <v>0</v>
      </c>
      <c r="R66" s="21">
        <f>FROND_NERVURE_Geom!$J$17</f>
        <v>0</v>
      </c>
      <c r="S66" s="56">
        <f>FROND_NERVURE_Geom!$I$18</f>
        <v>0</v>
      </c>
      <c r="T66" s="21">
        <f>FROND_NERVURE_Geom!$J$18</f>
        <v>0</v>
      </c>
      <c r="U66" s="56">
        <f>FROND_NERVURE_Geom!$I$19</f>
        <v>0</v>
      </c>
      <c r="V66" s="21">
        <f>FROND_NERVURE_Geom!$J$19</f>
        <v>0</v>
      </c>
      <c r="W66" s="56">
        <f>FROND_NERVURE_Geom!$I$20</f>
        <v>0</v>
      </c>
      <c r="X66" s="21">
        <f>FROND_NERVURE_Geom!$J$20</f>
        <v>0</v>
      </c>
      <c r="Y66" s="56">
        <f>FROND_NERVURE_Geom!$I$21</f>
        <v>0</v>
      </c>
      <c r="Z66" s="21">
        <f>FROND_NERVURE_Geom!$J$21</f>
        <v>0</v>
      </c>
      <c r="AA66" s="56">
        <f>FROND_NERVURE_Geom!$I$22</f>
        <v>0</v>
      </c>
      <c r="AB66" s="21">
        <f>FROND_NERVURE_Geom!$J$22</f>
        <v>0</v>
      </c>
      <c r="AC66" s="56">
        <f>FROND_NERVURE_Geom!$I$23</f>
        <v>0</v>
      </c>
      <c r="AD66" s="21">
        <f>FROND_NERVURE_Geom!$J$23</f>
        <v>0</v>
      </c>
      <c r="AE66" s="56">
        <f>FROND_NERVURE_Geom!$I$24</f>
        <v>0</v>
      </c>
      <c r="AF66" s="21">
        <f>FROND_NERVURE_Geom!$J$24</f>
        <v>0</v>
      </c>
      <c r="AG66" s="56">
        <f>FROND_NERVURE_Geom!$I$25</f>
        <v>0</v>
      </c>
      <c r="AH66" s="21">
        <f>FROND_NERVURE_Geom!$J$25</f>
        <v>0</v>
      </c>
      <c r="AI66" s="56">
        <f>FROND_NERVURE_Geom!$I$26</f>
        <v>0</v>
      </c>
      <c r="AJ66" s="21">
        <f>FROND_NERVURE_Geom!$J$26</f>
        <v>0</v>
      </c>
      <c r="AK66" s="56">
        <f>FROND_NERVURE_Geom!$I$27</f>
        <v>0</v>
      </c>
      <c r="AL66" s="21">
        <f>FROND_NERVURE_Geom!$J$27</f>
        <v>0</v>
      </c>
      <c r="AM66" s="56">
        <f>FROND_NERVURE_Geom!$I$28</f>
        <v>0</v>
      </c>
      <c r="AN66" s="21">
        <f>FROND_NERVURE_Geom!$J$28</f>
        <v>0</v>
      </c>
      <c r="AO66" s="56">
        <f>FROND_NERVURE_Geom!$I$29</f>
        <v>0</v>
      </c>
      <c r="AP66" s="21">
        <f>FROND_NERVURE_Geom!$J$29</f>
        <v>0</v>
      </c>
      <c r="AQ66" s="56">
        <f>FROND_NERVURE_Geom!$I$30</f>
        <v>0</v>
      </c>
      <c r="AR66" s="21">
        <f>FROND_NERVURE_Geom!$J$30</f>
        <v>0</v>
      </c>
      <c r="AS66" s="56">
        <f>FROND_NERVURE_Geom!$I$31</f>
        <v>0</v>
      </c>
      <c r="AT66" s="21">
        <f>FROND_NERVURE_Geom!$J$31</f>
        <v>0</v>
      </c>
      <c r="AU66" s="56">
        <f>FROND_NERVURE_Geom!$I$32</f>
        <v>0</v>
      </c>
      <c r="AV66" s="21">
        <f>FROND_NERVURE_Geom!$J$32</f>
        <v>0</v>
      </c>
      <c r="AW66" s="56">
        <f>FROND_NERVURE_Geom!$I$33</f>
        <v>0</v>
      </c>
      <c r="AX66" s="21">
        <f>FROND_NERVURE_Geom!$J$33</f>
        <v>0</v>
      </c>
      <c r="AY66" s="56">
        <f>FROND_NERVURE_Geom!$I$34</f>
        <v>0</v>
      </c>
      <c r="AZ66" s="21">
        <f>FROND_NERVURE_Geom!$J$34</f>
        <v>0</v>
      </c>
      <c r="BA66" s="56">
        <f>FROND_NERVURE_Geom!$I$35</f>
        <v>0</v>
      </c>
      <c r="BB66" s="21">
        <f>FROND_NERVURE_Geom!$J$35</f>
        <v>0</v>
      </c>
      <c r="BC66" s="56">
        <f>FROND_NERVURE_Geom!$I$36</f>
        <v>0</v>
      </c>
      <c r="BD66" s="21">
        <f>FROND_NERVURE_Geom!$J$36</f>
        <v>0</v>
      </c>
      <c r="BE66" s="56">
        <f>FROND_NERVURE_Geom!$I$37</f>
        <v>0</v>
      </c>
      <c r="BF66" s="21">
        <f>FROND_NERVURE_Geom!$J$37</f>
        <v>0</v>
      </c>
      <c r="BG66" s="52" t="s">
        <v>69</v>
      </c>
      <c r="BH66" s="17"/>
    </row>
    <row r="67" spans="1:60" x14ac:dyDescent="0.2">
      <c r="A67" s="20"/>
      <c r="B67" s="11" t="s">
        <v>88</v>
      </c>
      <c r="C67" s="211" t="s">
        <v>123</v>
      </c>
      <c r="D67" s="13" t="s">
        <v>12</v>
      </c>
      <c r="E67" s="9" t="s">
        <v>0</v>
      </c>
      <c r="F67" s="40" t="s">
        <v>7</v>
      </c>
      <c r="G67" s="46">
        <f>FROND_NERVURE_Geom!$K$9</f>
        <v>1</v>
      </c>
      <c r="H67" s="72">
        <f>FROND_NERVURE_Geom!$K$10</f>
        <v>1</v>
      </c>
      <c r="I67" s="56">
        <f>FROND_NERVURE_Geom!$I$13</f>
        <v>1</v>
      </c>
      <c r="J67" s="21">
        <f>FROND_NERVURE_Geom!$K$13</f>
        <v>0.2</v>
      </c>
      <c r="K67" s="56">
        <f>FROND_NERVURE_Geom!$I$14</f>
        <v>0</v>
      </c>
      <c r="L67" s="21">
        <f>FROND_NERVURE_Geom!$K$14</f>
        <v>0</v>
      </c>
      <c r="M67" s="56">
        <f>FROND_NERVURE_Geom!$I$15</f>
        <v>0</v>
      </c>
      <c r="N67" s="21">
        <f>FROND_NERVURE_Geom!$K$15</f>
        <v>0</v>
      </c>
      <c r="O67" s="56">
        <f>FROND_NERVURE_Geom!$I$16</f>
        <v>0</v>
      </c>
      <c r="P67" s="21">
        <f>FROND_NERVURE_Geom!$K$16</f>
        <v>0</v>
      </c>
      <c r="Q67" s="56">
        <f>FROND_NERVURE_Geom!$I$17</f>
        <v>0</v>
      </c>
      <c r="R67" s="21">
        <f>FROND_NERVURE_Geom!$K$17</f>
        <v>0</v>
      </c>
      <c r="S67" s="56">
        <f>FROND_NERVURE_Geom!$I$18</f>
        <v>0</v>
      </c>
      <c r="T67" s="21">
        <f>FROND_NERVURE_Geom!$K$18</f>
        <v>0</v>
      </c>
      <c r="U67" s="56">
        <f>FROND_NERVURE_Geom!$I$19</f>
        <v>0</v>
      </c>
      <c r="V67" s="21">
        <f>FROND_NERVURE_Geom!$K$19</f>
        <v>0</v>
      </c>
      <c r="W67" s="56">
        <f>FROND_NERVURE_Geom!$I$20</f>
        <v>0</v>
      </c>
      <c r="X67" s="21">
        <f>FROND_NERVURE_Geom!$K$20</f>
        <v>0</v>
      </c>
      <c r="Y67" s="56">
        <f>FROND_NERVURE_Geom!$I$21</f>
        <v>0</v>
      </c>
      <c r="Z67" s="21">
        <f>FROND_NERVURE_Geom!$K$21</f>
        <v>0</v>
      </c>
      <c r="AA67" s="56">
        <f>FROND_NERVURE_Geom!$I$22</f>
        <v>0</v>
      </c>
      <c r="AB67" s="21">
        <f>FROND_NERVURE_Geom!$K$22</f>
        <v>0</v>
      </c>
      <c r="AC67" s="56">
        <f>FROND_NERVURE_Geom!$I$23</f>
        <v>0</v>
      </c>
      <c r="AD67" s="21">
        <f>FROND_NERVURE_Geom!$K$23</f>
        <v>0</v>
      </c>
      <c r="AE67" s="56">
        <f>FROND_NERVURE_Geom!$I$24</f>
        <v>0</v>
      </c>
      <c r="AF67" s="21">
        <f>FROND_NERVURE_Geom!$K$24</f>
        <v>0</v>
      </c>
      <c r="AG67" s="56">
        <f>FROND_NERVURE_Geom!$I$25</f>
        <v>0</v>
      </c>
      <c r="AH67" s="21">
        <f>FROND_NERVURE_Geom!$K$25</f>
        <v>0</v>
      </c>
      <c r="AI67" s="56">
        <f>FROND_NERVURE_Geom!$I$26</f>
        <v>0</v>
      </c>
      <c r="AJ67" s="21">
        <f>FROND_NERVURE_Geom!$K$26</f>
        <v>0</v>
      </c>
      <c r="AK67" s="56">
        <f>FROND_NERVURE_Geom!$I$27</f>
        <v>0</v>
      </c>
      <c r="AL67" s="21">
        <f>FROND_NERVURE_Geom!$K$27</f>
        <v>0</v>
      </c>
      <c r="AM67" s="56">
        <f>FROND_NERVURE_Geom!$I$28</f>
        <v>0</v>
      </c>
      <c r="AN67" s="21">
        <f>FROND_NERVURE_Geom!$K$28</f>
        <v>0</v>
      </c>
      <c r="AO67" s="56">
        <f>FROND_NERVURE_Geom!$I$29</f>
        <v>0</v>
      </c>
      <c r="AP67" s="21">
        <f>FROND_NERVURE_Geom!$K$29</f>
        <v>0</v>
      </c>
      <c r="AQ67" s="56">
        <f>FROND_NERVURE_Geom!$I$30</f>
        <v>0</v>
      </c>
      <c r="AR67" s="21">
        <f>FROND_NERVURE_Geom!$K$30</f>
        <v>0</v>
      </c>
      <c r="AS67" s="56">
        <f>FROND_NERVURE_Geom!$I$31</f>
        <v>0</v>
      </c>
      <c r="AT67" s="21">
        <f>FROND_NERVURE_Geom!$K$31</f>
        <v>0</v>
      </c>
      <c r="AU67" s="56">
        <f>FROND_NERVURE_Geom!$I$32</f>
        <v>0</v>
      </c>
      <c r="AV67" s="21">
        <f>FROND_NERVURE_Geom!$K$32</f>
        <v>0</v>
      </c>
      <c r="AW67" s="56">
        <f>FROND_NERVURE_Geom!$I$33</f>
        <v>0</v>
      </c>
      <c r="AX67" s="21">
        <f>FROND_NERVURE_Geom!$K$33</f>
        <v>0</v>
      </c>
      <c r="AY67" s="56">
        <f>FROND_NERVURE_Geom!$I$34</f>
        <v>0</v>
      </c>
      <c r="AZ67" s="21">
        <f>FROND_NERVURE_Geom!$K$34</f>
        <v>0</v>
      </c>
      <c r="BA67" s="56">
        <f>FROND_NERVURE_Geom!$I$35</f>
        <v>0</v>
      </c>
      <c r="BB67" s="21">
        <f>FROND_NERVURE_Geom!$K$35</f>
        <v>0</v>
      </c>
      <c r="BC67" s="56">
        <f>FROND_NERVURE_Geom!$I$36</f>
        <v>0</v>
      </c>
      <c r="BD67" s="21">
        <f>FROND_NERVURE_Geom!$K$36</f>
        <v>0</v>
      </c>
      <c r="BE67" s="56">
        <f>FROND_NERVURE_Geom!$I$37</f>
        <v>0</v>
      </c>
      <c r="BF67" s="21">
        <f>FROND_NERVURE_Geom!$K$37</f>
        <v>0</v>
      </c>
      <c r="BG67" s="52" t="s">
        <v>69</v>
      </c>
      <c r="BH67" s="17"/>
    </row>
    <row r="68" spans="1:60" x14ac:dyDescent="0.2">
      <c r="A68" s="20"/>
      <c r="B68" s="11" t="s">
        <v>89</v>
      </c>
      <c r="C68" s="211" t="s">
        <v>124</v>
      </c>
      <c r="D68" s="33" t="s">
        <v>12</v>
      </c>
      <c r="E68" s="9" t="s">
        <v>5</v>
      </c>
      <c r="F68" s="40" t="s">
        <v>7</v>
      </c>
      <c r="G68" s="46">
        <f>FROND_NERVURE_Geom!$M$9</f>
        <v>1</v>
      </c>
      <c r="H68" s="72">
        <f>FROND_NERVURE_Geom!$M$10</f>
        <v>5</v>
      </c>
      <c r="I68" s="57">
        <f>FROND_NERVURE_Geom!$L$13</f>
        <v>0</v>
      </c>
      <c r="J68" s="21">
        <f>FROND_NERVURE_Geom!$M$13</f>
        <v>1.5</v>
      </c>
      <c r="K68" s="57">
        <f>FROND_NERVURE_Geom!$L$14</f>
        <v>10</v>
      </c>
      <c r="L68" s="21">
        <f>FROND_NERVURE_Geom!$M$14</f>
        <v>0.9</v>
      </c>
      <c r="M68" s="57">
        <f>FROND_NERVURE_Geom!$L$15</f>
        <v>50</v>
      </c>
      <c r="N68" s="21">
        <f>FROND_NERVURE_Geom!$M$15</f>
        <v>0.4</v>
      </c>
      <c r="O68" s="57">
        <f>FROND_NERVURE_Geom!$L$16</f>
        <v>98</v>
      </c>
      <c r="P68" s="21">
        <f>FROND_NERVURE_Geom!$M$16</f>
        <v>0.5</v>
      </c>
      <c r="Q68" s="57">
        <f>FROND_NERVURE_Geom!$L$17</f>
        <v>100</v>
      </c>
      <c r="R68" s="21">
        <f>FROND_NERVURE_Geom!$M$17</f>
        <v>1</v>
      </c>
      <c r="S68" s="57">
        <f>FROND_NERVURE_Geom!$L$18</f>
        <v>0</v>
      </c>
      <c r="T68" s="21">
        <f>FROND_NERVURE_Geom!$M$18</f>
        <v>0</v>
      </c>
      <c r="U68" s="57">
        <f>FROND_NERVURE_Geom!$L$19</f>
        <v>0</v>
      </c>
      <c r="V68" s="21">
        <f>FROND_NERVURE_Geom!$M$19</f>
        <v>0</v>
      </c>
      <c r="W68" s="57">
        <f>FROND_NERVURE_Geom!$L$20</f>
        <v>0</v>
      </c>
      <c r="X68" s="21">
        <f>FROND_NERVURE_Geom!$M$20</f>
        <v>0</v>
      </c>
      <c r="Y68" s="57">
        <f>FROND_NERVURE_Geom!$L$21</f>
        <v>0</v>
      </c>
      <c r="Z68" s="21">
        <f>FROND_NERVURE_Geom!$M$21</f>
        <v>0</v>
      </c>
      <c r="AA68" s="57">
        <f>FROND_NERVURE_Geom!$L$22</f>
        <v>0</v>
      </c>
      <c r="AB68" s="21">
        <f>FROND_NERVURE_Geom!$M$22</f>
        <v>0</v>
      </c>
      <c r="AC68" s="57">
        <f>FROND_NERVURE_Geom!$L$23</f>
        <v>0</v>
      </c>
      <c r="AD68" s="21">
        <f>FROND_NERVURE_Geom!$M$23</f>
        <v>0</v>
      </c>
      <c r="AE68" s="57">
        <f>FROND_NERVURE_Geom!$L$24</f>
        <v>0</v>
      </c>
      <c r="AF68" s="21">
        <f>FROND_NERVURE_Geom!$M$24</f>
        <v>0</v>
      </c>
      <c r="AG68" s="57">
        <f>FROND_NERVURE_Geom!$L$25</f>
        <v>0</v>
      </c>
      <c r="AH68" s="21">
        <f>FROND_NERVURE_Geom!$M$25</f>
        <v>0</v>
      </c>
      <c r="AI68" s="57">
        <f>FROND_NERVURE_Geom!$L$26</f>
        <v>0</v>
      </c>
      <c r="AJ68" s="21">
        <f>FROND_NERVURE_Geom!$M$26</f>
        <v>0</v>
      </c>
      <c r="AK68" s="57">
        <f>FROND_NERVURE_Geom!$L$27</f>
        <v>0</v>
      </c>
      <c r="AL68" s="21">
        <f>FROND_NERVURE_Geom!$M$27</f>
        <v>0</v>
      </c>
      <c r="AM68" s="57">
        <f>FROND_NERVURE_Geom!$L$28</f>
        <v>0</v>
      </c>
      <c r="AN68" s="21">
        <f>FROND_NERVURE_Geom!$M$28</f>
        <v>0</v>
      </c>
      <c r="AO68" s="57">
        <f>FROND_NERVURE_Geom!$L$29</f>
        <v>0</v>
      </c>
      <c r="AP68" s="21">
        <f>FROND_NERVURE_Geom!$M$29</f>
        <v>0</v>
      </c>
      <c r="AQ68" s="57">
        <f>FROND_NERVURE_Geom!$L$30</f>
        <v>0</v>
      </c>
      <c r="AR68" s="21">
        <f>FROND_NERVURE_Geom!$M$30</f>
        <v>0</v>
      </c>
      <c r="AS68" s="57">
        <f>FROND_NERVURE_Geom!$L$31</f>
        <v>0</v>
      </c>
      <c r="AT68" s="21">
        <f>FROND_NERVURE_Geom!$M$31</f>
        <v>0</v>
      </c>
      <c r="AU68" s="57">
        <f>FROND_NERVURE_Geom!$L$32</f>
        <v>0</v>
      </c>
      <c r="AV68" s="21">
        <f>FROND_NERVURE_Geom!$M$32</f>
        <v>0</v>
      </c>
      <c r="AW68" s="57">
        <f>FROND_NERVURE_Geom!$L$33</f>
        <v>0</v>
      </c>
      <c r="AX68" s="21">
        <f>FROND_NERVURE_Geom!$M$33</f>
        <v>0</v>
      </c>
      <c r="AY68" s="57">
        <f>FROND_NERVURE_Geom!$L$34</f>
        <v>0</v>
      </c>
      <c r="AZ68" s="21">
        <f>FROND_NERVURE_Geom!$M$34</f>
        <v>0</v>
      </c>
      <c r="BA68" s="57">
        <f>FROND_NERVURE_Geom!$L$35</f>
        <v>0</v>
      </c>
      <c r="BB68" s="21">
        <f>FROND_NERVURE_Geom!$M$35</f>
        <v>0</v>
      </c>
      <c r="BC68" s="57">
        <f>FROND_NERVURE_Geom!$L$36</f>
        <v>0</v>
      </c>
      <c r="BD68" s="21">
        <f>FROND_NERVURE_Geom!$M$36</f>
        <v>0</v>
      </c>
      <c r="BE68" s="57">
        <f>FROND_NERVURE_Geom!$L$37</f>
        <v>0</v>
      </c>
      <c r="BF68" s="21">
        <f>FROND_NERVURE_Geom!$M$37</f>
        <v>0</v>
      </c>
      <c r="BG68" s="52" t="s">
        <v>69</v>
      </c>
      <c r="BH68" s="16"/>
    </row>
    <row r="69" spans="1:60" x14ac:dyDescent="0.2">
      <c r="A69" s="20"/>
      <c r="B69" s="335" t="s">
        <v>1085</v>
      </c>
      <c r="C69" s="211" t="s">
        <v>1087</v>
      </c>
      <c r="D69" s="69" t="s">
        <v>12</v>
      </c>
      <c r="E69" s="2" t="s">
        <v>9</v>
      </c>
      <c r="F69" s="40" t="s">
        <v>304</v>
      </c>
      <c r="G69" s="46">
        <f>FROND_NERVURE_Geom!$O$9</f>
        <v>1</v>
      </c>
      <c r="H69" s="72">
        <f>FROND_NERVURE_Geom!$O$10</f>
        <v>1</v>
      </c>
      <c r="I69" s="76">
        <f>FROND_NERVURE_Geom!$N$13</f>
        <v>1</v>
      </c>
      <c r="J69" s="262">
        <f>FROND_NERVURE_Geom!$O$13</f>
        <v>1</v>
      </c>
      <c r="K69" s="76">
        <f>FROND_NERVURE_Geom!$N$14</f>
        <v>0</v>
      </c>
      <c r="L69" s="262">
        <f>FROND_NERVURE_Geom!$O$14</f>
        <v>0</v>
      </c>
      <c r="M69" s="76">
        <f>FROND_NERVURE_Geom!$N$15</f>
        <v>0</v>
      </c>
      <c r="N69" s="262">
        <f>FROND_NERVURE_Geom!$O$15</f>
        <v>0</v>
      </c>
      <c r="O69" s="76">
        <f>FROND_NERVURE_Geom!$N$16</f>
        <v>0</v>
      </c>
      <c r="P69" s="262">
        <f>FROND_NERVURE_Geom!$O$16</f>
        <v>0</v>
      </c>
      <c r="Q69" s="76">
        <f>FROND_NERVURE_Geom!$N$17</f>
        <v>0</v>
      </c>
      <c r="R69" s="262">
        <f>FROND_NERVURE_Geom!$O$17</f>
        <v>0</v>
      </c>
      <c r="S69" s="76">
        <f>FROND_NERVURE_Geom!$N$18</f>
        <v>0</v>
      </c>
      <c r="T69" s="262">
        <f>FROND_NERVURE_Geom!$O$18</f>
        <v>0</v>
      </c>
      <c r="U69" s="76">
        <f>FROND_NERVURE_Geom!$N$19</f>
        <v>0</v>
      </c>
      <c r="V69" s="262">
        <f>FROND_NERVURE_Geom!$O$19</f>
        <v>0</v>
      </c>
      <c r="W69" s="76">
        <f>FROND_NERVURE_Geom!$N$20</f>
        <v>0</v>
      </c>
      <c r="X69" s="262">
        <f>FROND_NERVURE_Geom!$O$20</f>
        <v>0</v>
      </c>
      <c r="Y69" s="76">
        <f>FROND_NERVURE_Geom!$N$21</f>
        <v>0</v>
      </c>
      <c r="Z69" s="262">
        <f>FROND_NERVURE_Geom!$O$21</f>
        <v>0</v>
      </c>
      <c r="AA69" s="76">
        <f>FROND_NERVURE_Geom!$N$22</f>
        <v>0</v>
      </c>
      <c r="AB69" s="262">
        <f>FROND_NERVURE_Geom!$O$22</f>
        <v>0</v>
      </c>
      <c r="AC69" s="76">
        <f>FROND_NERVURE_Geom!$N$23</f>
        <v>0</v>
      </c>
      <c r="AD69" s="262">
        <f>FROND_NERVURE_Geom!$O$23</f>
        <v>0</v>
      </c>
      <c r="AE69" s="76">
        <f>FROND_NERVURE_Geom!$N$24</f>
        <v>0</v>
      </c>
      <c r="AF69" s="262">
        <f>FROND_NERVURE_Geom!$O$24</f>
        <v>0</v>
      </c>
      <c r="AG69" s="76">
        <f>FROND_NERVURE_Geom!$N$25</f>
        <v>0</v>
      </c>
      <c r="AH69" s="262">
        <f>FROND_NERVURE_Geom!$O$25</f>
        <v>0</v>
      </c>
      <c r="AI69" s="76">
        <f>FROND_NERVURE_Geom!$N$26</f>
        <v>0</v>
      </c>
      <c r="AJ69" s="262">
        <f>FROND_NERVURE_Geom!$O$26</f>
        <v>0</v>
      </c>
      <c r="AK69" s="76">
        <f>FROND_NERVURE_Geom!$N$27</f>
        <v>0</v>
      </c>
      <c r="AL69" s="262">
        <f>FROND_NERVURE_Geom!$O$27</f>
        <v>0</v>
      </c>
      <c r="AM69" s="76">
        <f>FROND_NERVURE_Geom!$N$28</f>
        <v>0</v>
      </c>
      <c r="AN69" s="262">
        <f>FROND_NERVURE_Geom!$O$28</f>
        <v>0</v>
      </c>
      <c r="AO69" s="76">
        <f>FROND_NERVURE_Geom!$N$29</f>
        <v>0</v>
      </c>
      <c r="AP69" s="262">
        <f>FROND_NERVURE_Geom!$O$29</f>
        <v>0</v>
      </c>
      <c r="AQ69" s="76">
        <f>FROND_NERVURE_Geom!$N$30</f>
        <v>0</v>
      </c>
      <c r="AR69" s="262">
        <f>FROND_NERVURE_Geom!$O$30</f>
        <v>0</v>
      </c>
      <c r="AS69" s="76">
        <f>FROND_NERVURE_Geom!$N$31</f>
        <v>0</v>
      </c>
      <c r="AT69" s="262">
        <f>FROND_NERVURE_Geom!$O$31</f>
        <v>0</v>
      </c>
      <c r="AU69" s="76">
        <f>FROND_NERVURE_Geom!$N$32</f>
        <v>0</v>
      </c>
      <c r="AV69" s="262">
        <f>FROND_NERVURE_Geom!$O$32</f>
        <v>0</v>
      </c>
      <c r="AW69" s="76">
        <f>FROND_NERVURE_Geom!$N$33</f>
        <v>0</v>
      </c>
      <c r="AX69" s="262">
        <f>FROND_NERVURE_Geom!$O$33</f>
        <v>0</v>
      </c>
      <c r="AY69" s="76">
        <f>FROND_NERVURE_Geom!$N$34</f>
        <v>0</v>
      </c>
      <c r="AZ69" s="262">
        <f>FROND_NERVURE_Geom!$O$34</f>
        <v>0</v>
      </c>
      <c r="BA69" s="76">
        <f>FROND_NERVURE_Geom!$N$35</f>
        <v>0</v>
      </c>
      <c r="BB69" s="262">
        <f>FROND_NERVURE_Geom!$O$35</f>
        <v>0</v>
      </c>
      <c r="BC69" s="76">
        <f>FROND_NERVURE_Geom!$N$36</f>
        <v>0</v>
      </c>
      <c r="BD69" s="262">
        <f>FROND_NERVURE_Geom!$O$36</f>
        <v>0</v>
      </c>
      <c r="BE69" s="76">
        <f>FROND_NERVURE_Geom!$N$37</f>
        <v>0</v>
      </c>
      <c r="BF69" s="262">
        <f>FROND_NERVURE_Geom!$O$37</f>
        <v>0</v>
      </c>
      <c r="BG69" s="52" t="s">
        <v>69</v>
      </c>
      <c r="BH69" s="16"/>
    </row>
    <row r="70" spans="1:60" x14ac:dyDescent="0.2">
      <c r="A70" s="20"/>
      <c r="B70" s="11" t="s">
        <v>90</v>
      </c>
      <c r="C70" s="211" t="s">
        <v>125</v>
      </c>
      <c r="D70" s="7" t="s">
        <v>12</v>
      </c>
      <c r="E70" s="9" t="s">
        <v>0</v>
      </c>
      <c r="F70" s="40" t="s">
        <v>7</v>
      </c>
      <c r="G70" s="46">
        <f>FROND_NERVURE_Geom!$R$9</f>
        <v>1</v>
      </c>
      <c r="H70" s="72">
        <f>FROND_NERVURE_Geom!$R$10</f>
        <v>1</v>
      </c>
      <c r="I70" s="56">
        <f>FROND_NERVURE_Geom!$Q$13</f>
        <v>1</v>
      </c>
      <c r="J70" s="21">
        <f>FROND_NERVURE_Geom!$R$13</f>
        <v>1</v>
      </c>
      <c r="K70" s="56">
        <f>FROND_NERVURE_Geom!$Q$14</f>
        <v>0</v>
      </c>
      <c r="L70" s="21">
        <f>FROND_NERVURE_Geom!$R$14</f>
        <v>0</v>
      </c>
      <c r="M70" s="56">
        <f>FROND_NERVURE_Geom!$Q$15</f>
        <v>0</v>
      </c>
      <c r="N70" s="21">
        <f>FROND_NERVURE_Geom!$R$15</f>
        <v>0</v>
      </c>
      <c r="O70" s="56">
        <f>FROND_NERVURE_Geom!$Q$16</f>
        <v>0</v>
      </c>
      <c r="P70" s="21">
        <f>FROND_NERVURE_Geom!$R$16</f>
        <v>0</v>
      </c>
      <c r="Q70" s="56">
        <f>FROND_NERVURE_Geom!$Q$17</f>
        <v>0</v>
      </c>
      <c r="R70" s="21">
        <f>FROND_NERVURE_Geom!$R$17</f>
        <v>0</v>
      </c>
      <c r="S70" s="56">
        <f>FROND_NERVURE_Geom!$Q$18</f>
        <v>0</v>
      </c>
      <c r="T70" s="21">
        <f>FROND_NERVURE_Geom!$R$18</f>
        <v>0</v>
      </c>
      <c r="U70" s="56">
        <f>FROND_NERVURE_Geom!$Q$19</f>
        <v>0</v>
      </c>
      <c r="V70" s="21">
        <f>FROND_NERVURE_Geom!$R$19</f>
        <v>0</v>
      </c>
      <c r="W70" s="56">
        <f>FROND_NERVURE_Geom!$Q$20</f>
        <v>0</v>
      </c>
      <c r="X70" s="21">
        <f>FROND_NERVURE_Geom!$R$20</f>
        <v>0</v>
      </c>
      <c r="Y70" s="56">
        <f>FROND_NERVURE_Geom!$Q$21</f>
        <v>0</v>
      </c>
      <c r="Z70" s="21">
        <f>FROND_NERVURE_Geom!$R$21</f>
        <v>0</v>
      </c>
      <c r="AA70" s="56">
        <f>FROND_NERVURE_Geom!$Q$22</f>
        <v>0</v>
      </c>
      <c r="AB70" s="21">
        <f>FROND_NERVURE_Geom!$R$22</f>
        <v>0</v>
      </c>
      <c r="AC70" s="56">
        <f>FROND_NERVURE_Geom!$Q$23</f>
        <v>0</v>
      </c>
      <c r="AD70" s="21">
        <f>FROND_NERVURE_Geom!$R$23</f>
        <v>0</v>
      </c>
      <c r="AE70" s="56">
        <f>FROND_NERVURE_Geom!$Q$24</f>
        <v>0</v>
      </c>
      <c r="AF70" s="21">
        <f>FROND_NERVURE_Geom!$R$24</f>
        <v>0</v>
      </c>
      <c r="AG70" s="56">
        <f>FROND_NERVURE_Geom!$Q$25</f>
        <v>0</v>
      </c>
      <c r="AH70" s="21">
        <f>FROND_NERVURE_Geom!$R$25</f>
        <v>0</v>
      </c>
      <c r="AI70" s="56">
        <f>FROND_NERVURE_Geom!$Q$26</f>
        <v>0</v>
      </c>
      <c r="AJ70" s="21">
        <f>FROND_NERVURE_Geom!$R$26</f>
        <v>0</v>
      </c>
      <c r="AK70" s="56">
        <f>FROND_NERVURE_Geom!$Q$27</f>
        <v>0</v>
      </c>
      <c r="AL70" s="21">
        <f>FROND_NERVURE_Geom!$R$27</f>
        <v>0</v>
      </c>
      <c r="AM70" s="56">
        <f>FROND_NERVURE_Geom!$Q$28</f>
        <v>0</v>
      </c>
      <c r="AN70" s="21">
        <f>FROND_NERVURE_Geom!$R$28</f>
        <v>0</v>
      </c>
      <c r="AO70" s="56">
        <f>FROND_NERVURE_Geom!$Q$29</f>
        <v>0</v>
      </c>
      <c r="AP70" s="21">
        <f>FROND_NERVURE_Geom!$R$29</f>
        <v>0</v>
      </c>
      <c r="AQ70" s="56">
        <f>FROND_NERVURE_Geom!$Q$30</f>
        <v>0</v>
      </c>
      <c r="AR70" s="21">
        <f>FROND_NERVURE_Geom!$R$30</f>
        <v>0</v>
      </c>
      <c r="AS70" s="56">
        <f>FROND_NERVURE_Geom!$Q$31</f>
        <v>0</v>
      </c>
      <c r="AT70" s="21">
        <f>FROND_NERVURE_Geom!$R$31</f>
        <v>0</v>
      </c>
      <c r="AU70" s="56">
        <f>FROND_NERVURE_Geom!$Q$32</f>
        <v>0</v>
      </c>
      <c r="AV70" s="21">
        <f>FROND_NERVURE_Geom!$R$32</f>
        <v>0</v>
      </c>
      <c r="AW70" s="56">
        <f>FROND_NERVURE_Geom!$Q$33</f>
        <v>0</v>
      </c>
      <c r="AX70" s="21">
        <f>FROND_NERVURE_Geom!$R$33</f>
        <v>0</v>
      </c>
      <c r="AY70" s="56">
        <f>FROND_NERVURE_Geom!$Q$34</f>
        <v>0</v>
      </c>
      <c r="AZ70" s="21">
        <f>FROND_NERVURE_Geom!$R$34</f>
        <v>0</v>
      </c>
      <c r="BA70" s="56">
        <f>FROND_NERVURE_Geom!$Q$35</f>
        <v>0</v>
      </c>
      <c r="BB70" s="21">
        <f>FROND_NERVURE_Geom!$R$35</f>
        <v>0</v>
      </c>
      <c r="BC70" s="56">
        <f>FROND_NERVURE_Geom!$Q$36</f>
        <v>0</v>
      </c>
      <c r="BD70" s="21">
        <f>FROND_NERVURE_Geom!$R$36</f>
        <v>0</v>
      </c>
      <c r="BE70" s="56">
        <f>FROND_NERVURE_Geom!$Q$37</f>
        <v>0</v>
      </c>
      <c r="BF70" s="21">
        <f>FROND_NERVURE_Geom!$R$37</f>
        <v>0</v>
      </c>
      <c r="BG70" s="52" t="s">
        <v>69</v>
      </c>
      <c r="BH70" s="16"/>
    </row>
    <row r="71" spans="1:60" x14ac:dyDescent="0.2">
      <c r="A71" s="20"/>
      <c r="B71" s="11" t="s">
        <v>91</v>
      </c>
      <c r="C71" s="211" t="s">
        <v>126</v>
      </c>
      <c r="D71" s="7" t="s">
        <v>12</v>
      </c>
      <c r="E71" s="9" t="s">
        <v>0</v>
      </c>
      <c r="F71" s="40" t="s">
        <v>7</v>
      </c>
      <c r="G71" s="46">
        <f>FROND_NERVURE_Geom!$S$9</f>
        <v>1</v>
      </c>
      <c r="H71" s="72">
        <f>FROND_NERVURE_Geom!$S$10</f>
        <v>1</v>
      </c>
      <c r="I71" s="56">
        <f>FROND_NERVURE_Geom!$Q$13</f>
        <v>1</v>
      </c>
      <c r="J71" s="21">
        <f>FROND_NERVURE_Geom!$S$13</f>
        <v>0.1</v>
      </c>
      <c r="K71" s="56">
        <f>FROND_NERVURE_Geom!$Q$14</f>
        <v>0</v>
      </c>
      <c r="L71" s="21">
        <f>FROND_NERVURE_Geom!$S$14</f>
        <v>0</v>
      </c>
      <c r="M71" s="56">
        <f>FROND_NERVURE_Geom!$Q$15</f>
        <v>0</v>
      </c>
      <c r="N71" s="21">
        <f>FROND_NERVURE_Geom!$S$15</f>
        <v>0</v>
      </c>
      <c r="O71" s="56">
        <f>FROND_NERVURE_Geom!$Q$16</f>
        <v>0</v>
      </c>
      <c r="P71" s="21">
        <f>FROND_NERVURE_Geom!$S$16</f>
        <v>0</v>
      </c>
      <c r="Q71" s="56">
        <f>FROND_NERVURE_Geom!$Q$17</f>
        <v>0</v>
      </c>
      <c r="R71" s="21">
        <f>FROND_NERVURE_Geom!$S$17</f>
        <v>0</v>
      </c>
      <c r="S71" s="56">
        <f>FROND_NERVURE_Geom!$Q$18</f>
        <v>0</v>
      </c>
      <c r="T71" s="21">
        <f>FROND_NERVURE_Geom!$S$18</f>
        <v>0</v>
      </c>
      <c r="U71" s="56">
        <f>FROND_NERVURE_Geom!$Q$19</f>
        <v>0</v>
      </c>
      <c r="V71" s="21">
        <f>FROND_NERVURE_Geom!$S$19</f>
        <v>0</v>
      </c>
      <c r="W71" s="56">
        <f>FROND_NERVURE_Geom!$Q$20</f>
        <v>0</v>
      </c>
      <c r="X71" s="21">
        <f>FROND_NERVURE_Geom!$S$20</f>
        <v>0</v>
      </c>
      <c r="Y71" s="56">
        <f>FROND_NERVURE_Geom!$Q$21</f>
        <v>0</v>
      </c>
      <c r="Z71" s="21">
        <f>FROND_NERVURE_Geom!$S$21</f>
        <v>0</v>
      </c>
      <c r="AA71" s="56">
        <f>FROND_NERVURE_Geom!$Q$22</f>
        <v>0</v>
      </c>
      <c r="AB71" s="21">
        <f>FROND_NERVURE_Geom!$S$22</f>
        <v>0</v>
      </c>
      <c r="AC71" s="56">
        <f>FROND_NERVURE_Geom!$Q$23</f>
        <v>0</v>
      </c>
      <c r="AD71" s="21">
        <f>FROND_NERVURE_Geom!$S$23</f>
        <v>0</v>
      </c>
      <c r="AE71" s="56">
        <f>FROND_NERVURE_Geom!$Q$24</f>
        <v>0</v>
      </c>
      <c r="AF71" s="21">
        <f>FROND_NERVURE_Geom!$S$24</f>
        <v>0</v>
      </c>
      <c r="AG71" s="56">
        <f>FROND_NERVURE_Geom!$Q$25</f>
        <v>0</v>
      </c>
      <c r="AH71" s="21">
        <f>FROND_NERVURE_Geom!$S$25</f>
        <v>0</v>
      </c>
      <c r="AI71" s="56">
        <f>FROND_NERVURE_Geom!$Q$26</f>
        <v>0</v>
      </c>
      <c r="AJ71" s="21">
        <f>FROND_NERVURE_Geom!$S$26</f>
        <v>0</v>
      </c>
      <c r="AK71" s="56">
        <f>FROND_NERVURE_Geom!$Q$27</f>
        <v>0</v>
      </c>
      <c r="AL71" s="21">
        <f>FROND_NERVURE_Geom!$S$27</f>
        <v>0</v>
      </c>
      <c r="AM71" s="56">
        <f>FROND_NERVURE_Geom!$Q$28</f>
        <v>0</v>
      </c>
      <c r="AN71" s="21">
        <f>FROND_NERVURE_Geom!$S$28</f>
        <v>0</v>
      </c>
      <c r="AO71" s="56">
        <f>FROND_NERVURE_Geom!$Q$29</f>
        <v>0</v>
      </c>
      <c r="AP71" s="21">
        <f>FROND_NERVURE_Geom!$S$29</f>
        <v>0</v>
      </c>
      <c r="AQ71" s="56">
        <f>FROND_NERVURE_Geom!$Q$30</f>
        <v>0</v>
      </c>
      <c r="AR71" s="21">
        <f>FROND_NERVURE_Geom!$S$30</f>
        <v>0</v>
      </c>
      <c r="AS71" s="56">
        <f>FROND_NERVURE_Geom!$Q$31</f>
        <v>0</v>
      </c>
      <c r="AT71" s="21">
        <f>FROND_NERVURE_Geom!$S$31</f>
        <v>0</v>
      </c>
      <c r="AU71" s="56">
        <f>FROND_NERVURE_Geom!$Q$32</f>
        <v>0</v>
      </c>
      <c r="AV71" s="21">
        <f>FROND_NERVURE_Geom!$S$32</f>
        <v>0</v>
      </c>
      <c r="AW71" s="56">
        <f>FROND_NERVURE_Geom!$Q$33</f>
        <v>0</v>
      </c>
      <c r="AX71" s="21">
        <f>FROND_NERVURE_Geom!$S$33</f>
        <v>0</v>
      </c>
      <c r="AY71" s="56">
        <f>FROND_NERVURE_Geom!$Q$34</f>
        <v>0</v>
      </c>
      <c r="AZ71" s="21">
        <f>FROND_NERVURE_Geom!$S$34</f>
        <v>0</v>
      </c>
      <c r="BA71" s="56">
        <f>FROND_NERVURE_Geom!$Q$35</f>
        <v>0</v>
      </c>
      <c r="BB71" s="21">
        <f>FROND_NERVURE_Geom!$S$35</f>
        <v>0</v>
      </c>
      <c r="BC71" s="56">
        <f>FROND_NERVURE_Geom!$Q$36</f>
        <v>0</v>
      </c>
      <c r="BD71" s="21">
        <f>FROND_NERVURE_Geom!$S$36</f>
        <v>0</v>
      </c>
      <c r="BE71" s="56">
        <f>FROND_NERVURE_Geom!$Q$37</f>
        <v>0</v>
      </c>
      <c r="BF71" s="21">
        <f>FROND_NERVURE_Geom!$S$37</f>
        <v>0</v>
      </c>
      <c r="BG71" s="52" t="s">
        <v>69</v>
      </c>
      <c r="BH71" s="16"/>
    </row>
    <row r="72" spans="1:60" x14ac:dyDescent="0.2">
      <c r="A72" s="20"/>
      <c r="B72" s="11" t="s">
        <v>92</v>
      </c>
      <c r="C72" s="211" t="s">
        <v>127</v>
      </c>
      <c r="D72" s="35" t="s">
        <v>12</v>
      </c>
      <c r="E72" s="9" t="s">
        <v>5</v>
      </c>
      <c r="F72" s="40" t="s">
        <v>7</v>
      </c>
      <c r="G72" s="46">
        <f>FROND_NERVURE_Geom!$U$9</f>
        <v>1</v>
      </c>
      <c r="H72" s="72">
        <f>FROND_NERVURE_Geom!$U$10</f>
        <v>5</v>
      </c>
      <c r="I72" s="57">
        <f>FROND_NERVURE_Geom!$T$13</f>
        <v>0</v>
      </c>
      <c r="J72" s="21">
        <f>FROND_NERVURE_Geom!$U$13</f>
        <v>1.5</v>
      </c>
      <c r="K72" s="57">
        <f>FROND_NERVURE_Geom!$T$14</f>
        <v>10</v>
      </c>
      <c r="L72" s="21">
        <f>FROND_NERVURE_Geom!$U$14</f>
        <v>0.95</v>
      </c>
      <c r="M72" s="57">
        <f>FROND_NERVURE_Geom!$T$15</f>
        <v>50</v>
      </c>
      <c r="N72" s="21">
        <f>FROND_NERVURE_Geom!$U$15</f>
        <v>0.4</v>
      </c>
      <c r="O72" s="57">
        <f>FROND_NERVURE_Geom!$T$16</f>
        <v>98</v>
      </c>
      <c r="P72" s="21">
        <f>FROND_NERVURE_Geom!$U$16</f>
        <v>0.5</v>
      </c>
      <c r="Q72" s="57">
        <f>FROND_NERVURE_Geom!$T$17</f>
        <v>100</v>
      </c>
      <c r="R72" s="21">
        <f>FROND_NERVURE_Geom!$U$17</f>
        <v>0.8</v>
      </c>
      <c r="S72" s="57">
        <f>FROND_NERVURE_Geom!$T$18</f>
        <v>0</v>
      </c>
      <c r="T72" s="21">
        <f>FROND_NERVURE_Geom!$U$18</f>
        <v>0</v>
      </c>
      <c r="U72" s="57">
        <f>FROND_NERVURE_Geom!$T$19</f>
        <v>0</v>
      </c>
      <c r="V72" s="21">
        <f>FROND_NERVURE_Geom!$U$19</f>
        <v>0</v>
      </c>
      <c r="W72" s="57">
        <f>FROND_NERVURE_Geom!$T$20</f>
        <v>0</v>
      </c>
      <c r="X72" s="21">
        <f>FROND_NERVURE_Geom!$U$20</f>
        <v>0</v>
      </c>
      <c r="Y72" s="57">
        <f>FROND_NERVURE_Geom!$T$21</f>
        <v>0</v>
      </c>
      <c r="Z72" s="21">
        <f>FROND_NERVURE_Geom!$U$21</f>
        <v>0</v>
      </c>
      <c r="AA72" s="57">
        <f>FROND_NERVURE_Geom!$T$22</f>
        <v>0</v>
      </c>
      <c r="AB72" s="21">
        <f>FROND_NERVURE_Geom!$U$22</f>
        <v>0</v>
      </c>
      <c r="AC72" s="57">
        <f>FROND_NERVURE_Geom!$T$23</f>
        <v>0</v>
      </c>
      <c r="AD72" s="21">
        <f>FROND_NERVURE_Geom!$U$23</f>
        <v>0</v>
      </c>
      <c r="AE72" s="57">
        <f>FROND_NERVURE_Geom!$T$24</f>
        <v>0</v>
      </c>
      <c r="AF72" s="21">
        <f>FROND_NERVURE_Geom!$U$24</f>
        <v>0</v>
      </c>
      <c r="AG72" s="57">
        <f>FROND_NERVURE_Geom!$T$25</f>
        <v>0</v>
      </c>
      <c r="AH72" s="21">
        <f>FROND_NERVURE_Geom!$U$25</f>
        <v>0</v>
      </c>
      <c r="AI72" s="57">
        <f>FROND_NERVURE_Geom!$T$26</f>
        <v>0</v>
      </c>
      <c r="AJ72" s="21">
        <f>FROND_NERVURE_Geom!$U$26</f>
        <v>0</v>
      </c>
      <c r="AK72" s="57">
        <f>FROND_NERVURE_Geom!$T$27</f>
        <v>0</v>
      </c>
      <c r="AL72" s="21">
        <f>FROND_NERVURE_Geom!$U$27</f>
        <v>0</v>
      </c>
      <c r="AM72" s="57">
        <f>FROND_NERVURE_Geom!$T$28</f>
        <v>0</v>
      </c>
      <c r="AN72" s="21">
        <f>FROND_NERVURE_Geom!$U$28</f>
        <v>0</v>
      </c>
      <c r="AO72" s="57">
        <f>FROND_NERVURE_Geom!$T$29</f>
        <v>0</v>
      </c>
      <c r="AP72" s="21">
        <f>FROND_NERVURE_Geom!$U$29</f>
        <v>0</v>
      </c>
      <c r="AQ72" s="57">
        <f>FROND_NERVURE_Geom!$T$30</f>
        <v>0</v>
      </c>
      <c r="AR72" s="21">
        <f>FROND_NERVURE_Geom!$U$30</f>
        <v>0</v>
      </c>
      <c r="AS72" s="57">
        <f>FROND_NERVURE_Geom!$T$31</f>
        <v>0</v>
      </c>
      <c r="AT72" s="21">
        <f>FROND_NERVURE_Geom!$U$31</f>
        <v>0</v>
      </c>
      <c r="AU72" s="57">
        <f>FROND_NERVURE_Geom!$T$32</f>
        <v>0</v>
      </c>
      <c r="AV72" s="21">
        <f>FROND_NERVURE_Geom!$U$32</f>
        <v>0</v>
      </c>
      <c r="AW72" s="57">
        <f>FROND_NERVURE_Geom!$T$33</f>
        <v>0</v>
      </c>
      <c r="AX72" s="21">
        <f>FROND_NERVURE_Geom!$U$33</f>
        <v>0</v>
      </c>
      <c r="AY72" s="57">
        <f>FROND_NERVURE_Geom!$T$34</f>
        <v>0</v>
      </c>
      <c r="AZ72" s="21">
        <f>FROND_NERVURE_Geom!$U$34</f>
        <v>0</v>
      </c>
      <c r="BA72" s="57">
        <f>FROND_NERVURE_Geom!$T$35</f>
        <v>0</v>
      </c>
      <c r="BB72" s="21">
        <f>FROND_NERVURE_Geom!$U$35</f>
        <v>0</v>
      </c>
      <c r="BC72" s="57">
        <f>FROND_NERVURE_Geom!$T$36</f>
        <v>0</v>
      </c>
      <c r="BD72" s="21">
        <f>FROND_NERVURE_Geom!$U$36</f>
        <v>0</v>
      </c>
      <c r="BE72" s="57">
        <f>FROND_NERVURE_Geom!$T$37</f>
        <v>0</v>
      </c>
      <c r="BF72" s="21">
        <f>FROND_NERVURE_Geom!$U$37</f>
        <v>0</v>
      </c>
      <c r="BG72" s="52" t="s">
        <v>69</v>
      </c>
      <c r="BH72" s="16"/>
    </row>
    <row r="73" spans="1:60" x14ac:dyDescent="0.2">
      <c r="A73" s="20"/>
      <c r="B73" s="335" t="s">
        <v>1086</v>
      </c>
      <c r="C73" s="211" t="s">
        <v>1088</v>
      </c>
      <c r="D73" s="69" t="s">
        <v>12</v>
      </c>
      <c r="E73" s="2" t="s">
        <v>9</v>
      </c>
      <c r="F73" s="40" t="s">
        <v>304</v>
      </c>
      <c r="G73" s="46">
        <f>FROND_NERVURE_Geom!$W$9</f>
        <v>1</v>
      </c>
      <c r="H73" s="72">
        <f>FROND_NERVURE_Geom!$W$10</f>
        <v>1</v>
      </c>
      <c r="I73" s="76">
        <f>FROND_NERVURE_Geom!$V$13</f>
        <v>1</v>
      </c>
      <c r="J73" s="262">
        <f>FROND_NERVURE_Geom!$W$13</f>
        <v>1</v>
      </c>
      <c r="K73" s="76">
        <f>FROND_NERVURE_Geom!$V$14</f>
        <v>0</v>
      </c>
      <c r="L73" s="262">
        <f>FROND_NERVURE_Geom!$W$14</f>
        <v>0</v>
      </c>
      <c r="M73" s="76">
        <f>FROND_NERVURE_Geom!$V$15</f>
        <v>0</v>
      </c>
      <c r="N73" s="262">
        <f>FROND_NERVURE_Geom!$W$15</f>
        <v>0</v>
      </c>
      <c r="O73" s="76">
        <f>FROND_NERVURE_Geom!$V$16</f>
        <v>0</v>
      </c>
      <c r="P73" s="262">
        <f>FROND_NERVURE_Geom!$W$16</f>
        <v>0</v>
      </c>
      <c r="Q73" s="76">
        <f>FROND_NERVURE_Geom!$V$17</f>
        <v>0</v>
      </c>
      <c r="R73" s="262">
        <f>FROND_NERVURE_Geom!$W$17</f>
        <v>0</v>
      </c>
      <c r="S73" s="76">
        <f>FROND_NERVURE_Geom!$V$18</f>
        <v>0</v>
      </c>
      <c r="T73" s="262">
        <f>FROND_NERVURE_Geom!$W$18</f>
        <v>0</v>
      </c>
      <c r="U73" s="76">
        <f>FROND_NERVURE_Geom!$V$19</f>
        <v>0</v>
      </c>
      <c r="V73" s="262">
        <f>FROND_NERVURE_Geom!$W$19</f>
        <v>0</v>
      </c>
      <c r="W73" s="76">
        <f>FROND_NERVURE_Geom!$V$20</f>
        <v>0</v>
      </c>
      <c r="X73" s="262">
        <f>FROND_NERVURE_Geom!$W$20</f>
        <v>0</v>
      </c>
      <c r="Y73" s="76">
        <f>FROND_NERVURE_Geom!$V$21</f>
        <v>0</v>
      </c>
      <c r="Z73" s="262">
        <f>FROND_NERVURE_Geom!$W$21</f>
        <v>0</v>
      </c>
      <c r="AA73" s="76">
        <f>FROND_NERVURE_Geom!$V$22</f>
        <v>0</v>
      </c>
      <c r="AB73" s="262">
        <f>FROND_NERVURE_Geom!$W$22</f>
        <v>0</v>
      </c>
      <c r="AC73" s="76">
        <f>FROND_NERVURE_Geom!$V$23</f>
        <v>0</v>
      </c>
      <c r="AD73" s="262">
        <f>FROND_NERVURE_Geom!$W$23</f>
        <v>0</v>
      </c>
      <c r="AE73" s="76">
        <f>FROND_NERVURE_Geom!$V$24</f>
        <v>0</v>
      </c>
      <c r="AF73" s="262">
        <f>FROND_NERVURE_Geom!$W$24</f>
        <v>0</v>
      </c>
      <c r="AG73" s="76">
        <f>FROND_NERVURE_Geom!$V$25</f>
        <v>0</v>
      </c>
      <c r="AH73" s="262">
        <f>FROND_NERVURE_Geom!$W$25</f>
        <v>0</v>
      </c>
      <c r="AI73" s="76">
        <f>FROND_NERVURE_Geom!$V$26</f>
        <v>0</v>
      </c>
      <c r="AJ73" s="262">
        <f>FROND_NERVURE_Geom!$W$26</f>
        <v>0</v>
      </c>
      <c r="AK73" s="76">
        <f>FROND_NERVURE_Geom!$V$27</f>
        <v>0</v>
      </c>
      <c r="AL73" s="262">
        <f>FROND_NERVURE_Geom!$W$27</f>
        <v>0</v>
      </c>
      <c r="AM73" s="76">
        <f>FROND_NERVURE_Geom!$V$28</f>
        <v>0</v>
      </c>
      <c r="AN73" s="262">
        <f>FROND_NERVURE_Geom!$W$28</f>
        <v>0</v>
      </c>
      <c r="AO73" s="76">
        <f>FROND_NERVURE_Geom!$V$29</f>
        <v>0</v>
      </c>
      <c r="AP73" s="262">
        <f>FROND_NERVURE_Geom!$W$29</f>
        <v>0</v>
      </c>
      <c r="AQ73" s="76">
        <f>FROND_NERVURE_Geom!$V$30</f>
        <v>0</v>
      </c>
      <c r="AR73" s="262">
        <f>FROND_NERVURE_Geom!$W$30</f>
        <v>0</v>
      </c>
      <c r="AS73" s="76">
        <f>FROND_NERVURE_Geom!$V$31</f>
        <v>0</v>
      </c>
      <c r="AT73" s="262">
        <f>FROND_NERVURE_Geom!$W$31</f>
        <v>0</v>
      </c>
      <c r="AU73" s="76">
        <f>FROND_NERVURE_Geom!$V$32</f>
        <v>0</v>
      </c>
      <c r="AV73" s="262">
        <f>FROND_NERVURE_Geom!$W$32</f>
        <v>0</v>
      </c>
      <c r="AW73" s="76">
        <f>FROND_NERVURE_Geom!$V$33</f>
        <v>0</v>
      </c>
      <c r="AX73" s="262">
        <f>FROND_NERVURE_Geom!$W$33</f>
        <v>0</v>
      </c>
      <c r="AY73" s="76">
        <f>FROND_NERVURE_Geom!$V$34</f>
        <v>0</v>
      </c>
      <c r="AZ73" s="262">
        <f>FROND_NERVURE_Geom!$W$34</f>
        <v>0</v>
      </c>
      <c r="BA73" s="76">
        <f>FROND_NERVURE_Geom!$V$35</f>
        <v>0</v>
      </c>
      <c r="BB73" s="262">
        <f>FROND_NERVURE_Geom!$W$35</f>
        <v>0</v>
      </c>
      <c r="BC73" s="76">
        <f>FROND_NERVURE_Geom!$V$36</f>
        <v>0</v>
      </c>
      <c r="BD73" s="262">
        <f>FROND_NERVURE_Geom!$W$36</f>
        <v>0</v>
      </c>
      <c r="BE73" s="76">
        <f>FROND_NERVURE_Geom!$V$37</f>
        <v>0</v>
      </c>
      <c r="BF73" s="262">
        <f>FROND_NERVURE_Geom!$W$37</f>
        <v>0</v>
      </c>
      <c r="BG73" s="52" t="s">
        <v>69</v>
      </c>
      <c r="BH73" s="16"/>
    </row>
    <row r="74" spans="1:60" x14ac:dyDescent="0.2">
      <c r="A74" s="20"/>
      <c r="B74" s="11" t="s">
        <v>79</v>
      </c>
      <c r="C74" s="211" t="s">
        <v>128</v>
      </c>
      <c r="D74" s="35" t="s">
        <v>12</v>
      </c>
      <c r="E74" s="9" t="s">
        <v>3</v>
      </c>
      <c r="F74" s="40" t="s">
        <v>6</v>
      </c>
      <c r="G74" s="46">
        <f>FROND_NERVURE_Geom!$Z$9</f>
        <v>1</v>
      </c>
      <c r="H74" s="72">
        <f>FROND_NERVURE_Geom!$Z$10</f>
        <v>6</v>
      </c>
      <c r="I74" s="57">
        <f>FROND_NERVURE_Geom!$Y$13</f>
        <v>0</v>
      </c>
      <c r="J74" s="21">
        <f>FROND_NERVURE_Geom!$Z$13</f>
        <v>0</v>
      </c>
      <c r="K74" s="57">
        <f>FROND_NERVURE_Geom!$Y$14</f>
        <v>20</v>
      </c>
      <c r="L74" s="21">
        <f>FROND_NERVURE_Geom!$Z$14</f>
        <v>2</v>
      </c>
      <c r="M74" s="57">
        <f>FROND_NERVURE_Geom!$Y$15</f>
        <v>40</v>
      </c>
      <c r="N74" s="21">
        <f>FROND_NERVURE_Geom!$Z$15</f>
        <v>4</v>
      </c>
      <c r="O74" s="57">
        <f>FROND_NERVURE_Geom!$Y$16</f>
        <v>60</v>
      </c>
      <c r="P74" s="21">
        <f>FROND_NERVURE_Geom!$Z$16</f>
        <v>7</v>
      </c>
      <c r="Q74" s="57">
        <f>FROND_NERVURE_Geom!$Y$17</f>
        <v>80</v>
      </c>
      <c r="R74" s="21">
        <f>FROND_NERVURE_Geom!$Z$17</f>
        <v>10</v>
      </c>
      <c r="S74" s="57">
        <f>FROND_NERVURE_Geom!$Y$18</f>
        <v>100</v>
      </c>
      <c r="T74" s="21">
        <f>FROND_NERVURE_Geom!$Z$18</f>
        <v>15</v>
      </c>
      <c r="U74" s="57">
        <f>FROND_NERVURE_Geom!$Y$19</f>
        <v>0</v>
      </c>
      <c r="V74" s="21">
        <f>FROND_NERVURE_Geom!$Z$19</f>
        <v>0</v>
      </c>
      <c r="W74" s="57">
        <f>FROND_NERVURE_Geom!$Y$20</f>
        <v>0</v>
      </c>
      <c r="X74" s="21">
        <f>FROND_NERVURE_Geom!$Z$20</f>
        <v>0</v>
      </c>
      <c r="Y74" s="57">
        <f>FROND_NERVURE_Geom!$Y$21</f>
        <v>0</v>
      </c>
      <c r="Z74" s="21">
        <f>FROND_NERVURE_Geom!$Z$21</f>
        <v>0</v>
      </c>
      <c r="AA74" s="57">
        <f>FROND_NERVURE_Geom!$Y$22</f>
        <v>0</v>
      </c>
      <c r="AB74" s="21">
        <f>FROND_NERVURE_Geom!$Z$22</f>
        <v>0</v>
      </c>
      <c r="AC74" s="57">
        <f>FROND_NERVURE_Geom!$Y$23</f>
        <v>0</v>
      </c>
      <c r="AD74" s="21">
        <f>FROND_NERVURE_Geom!$Z$23</f>
        <v>0</v>
      </c>
      <c r="AE74" s="57">
        <f>FROND_NERVURE_Geom!$Y$24</f>
        <v>0</v>
      </c>
      <c r="AF74" s="21">
        <f>FROND_NERVURE_Geom!$Z$24</f>
        <v>0</v>
      </c>
      <c r="AG74" s="57">
        <f>FROND_NERVURE_Geom!$Y$25</f>
        <v>0</v>
      </c>
      <c r="AH74" s="21">
        <f>FROND_NERVURE_Geom!$Z$25</f>
        <v>0</v>
      </c>
      <c r="AI74" s="57">
        <f>FROND_NERVURE_Geom!$Y$26</f>
        <v>0</v>
      </c>
      <c r="AJ74" s="21">
        <f>FROND_NERVURE_Geom!$Z$26</f>
        <v>0</v>
      </c>
      <c r="AK74" s="57">
        <f>FROND_NERVURE_Geom!$Y$27</f>
        <v>0</v>
      </c>
      <c r="AL74" s="21">
        <f>FROND_NERVURE_Geom!$Z$27</f>
        <v>0</v>
      </c>
      <c r="AM74" s="57">
        <f>FROND_NERVURE_Geom!$Y$28</f>
        <v>0</v>
      </c>
      <c r="AN74" s="21">
        <f>FROND_NERVURE_Geom!$Z$28</f>
        <v>0</v>
      </c>
      <c r="AO74" s="57">
        <f>FROND_NERVURE_Geom!$Y$29</f>
        <v>0</v>
      </c>
      <c r="AP74" s="21">
        <f>FROND_NERVURE_Geom!$Z$29</f>
        <v>0</v>
      </c>
      <c r="AQ74" s="57">
        <f>FROND_NERVURE_Geom!$Y$30</f>
        <v>0</v>
      </c>
      <c r="AR74" s="21">
        <f>FROND_NERVURE_Geom!$Z$30</f>
        <v>0</v>
      </c>
      <c r="AS74" s="57">
        <f>FROND_NERVURE_Geom!$Y$31</f>
        <v>0</v>
      </c>
      <c r="AT74" s="21">
        <f>FROND_NERVURE_Geom!$Z$31</f>
        <v>0</v>
      </c>
      <c r="AU74" s="57">
        <f>FROND_NERVURE_Geom!$Y$32</f>
        <v>0</v>
      </c>
      <c r="AV74" s="21">
        <f>FROND_NERVURE_Geom!$Z$32</f>
        <v>0</v>
      </c>
      <c r="AW74" s="57">
        <f>FROND_NERVURE_Geom!$Y$33</f>
        <v>0</v>
      </c>
      <c r="AX74" s="21">
        <f>FROND_NERVURE_Geom!$Z$33</f>
        <v>0</v>
      </c>
      <c r="AY74" s="57">
        <f>FROND_NERVURE_Geom!$Y$34</f>
        <v>0</v>
      </c>
      <c r="AZ74" s="21">
        <f>FROND_NERVURE_Geom!$Z$34</f>
        <v>0</v>
      </c>
      <c r="BA74" s="57">
        <f>FROND_NERVURE_Geom!$Y$35</f>
        <v>0</v>
      </c>
      <c r="BB74" s="21">
        <f>FROND_NERVURE_Geom!$Z$35</f>
        <v>0</v>
      </c>
      <c r="BC74" s="57">
        <f>FROND_NERVURE_Geom!$Y$36</f>
        <v>0</v>
      </c>
      <c r="BD74" s="21">
        <f>FROND_NERVURE_Geom!$Z$36</f>
        <v>0</v>
      </c>
      <c r="BE74" s="57">
        <f>FROND_NERVURE_Geom!$Y$37</f>
        <v>0</v>
      </c>
      <c r="BF74" s="21">
        <f>FROND_NERVURE_Geom!$Z$37</f>
        <v>0</v>
      </c>
      <c r="BG74" s="52" t="s">
        <v>69</v>
      </c>
      <c r="BH74" s="16"/>
    </row>
    <row r="75" spans="1:60" x14ac:dyDescent="0.2">
      <c r="A75" s="20"/>
      <c r="B75" s="11" t="s">
        <v>80</v>
      </c>
      <c r="C75" s="211" t="s">
        <v>485</v>
      </c>
      <c r="D75" s="35" t="s">
        <v>12</v>
      </c>
      <c r="E75" s="9" t="s">
        <v>3</v>
      </c>
      <c r="F75" s="40" t="s">
        <v>6</v>
      </c>
      <c r="G75" s="46">
        <f>FROND_NERVURE_Geom!$AB$9</f>
        <v>1</v>
      </c>
      <c r="H75" s="72">
        <f>FROND_NERVURE_Geom!$AB$10</f>
        <v>6</v>
      </c>
      <c r="I75" s="57">
        <f>FROND_NERVURE_Geom!$AA$13</f>
        <v>0</v>
      </c>
      <c r="J75" s="21">
        <f>FROND_NERVURE_Geom!$AB$13</f>
        <v>0</v>
      </c>
      <c r="K75" s="57">
        <f>FROND_NERVURE_Geom!$AA$14</f>
        <v>20</v>
      </c>
      <c r="L75" s="21">
        <f>FROND_NERVURE_Geom!$AB$14</f>
        <v>10</v>
      </c>
      <c r="M75" s="57">
        <f>FROND_NERVURE_Geom!$AA$15</f>
        <v>40</v>
      </c>
      <c r="N75" s="21">
        <f>FROND_NERVURE_Geom!$AB$15</f>
        <v>15</v>
      </c>
      <c r="O75" s="57">
        <f>FROND_NERVURE_Geom!$AA$16</f>
        <v>60</v>
      </c>
      <c r="P75" s="21">
        <f>FROND_NERVURE_Geom!$AB$16</f>
        <v>19</v>
      </c>
      <c r="Q75" s="57">
        <f>FROND_NERVURE_Geom!$AA$17</f>
        <v>80</v>
      </c>
      <c r="R75" s="21">
        <f>FROND_NERVURE_Geom!$AB$17</f>
        <v>23</v>
      </c>
      <c r="S75" s="57">
        <f>FROND_NERVURE_Geom!$AA$18</f>
        <v>100</v>
      </c>
      <c r="T75" s="21">
        <f>FROND_NERVURE_Geom!$AB$18</f>
        <v>25</v>
      </c>
      <c r="U75" s="57">
        <f>FROND_NERVURE_Geom!$AA$19</f>
        <v>0</v>
      </c>
      <c r="V75" s="21">
        <f>FROND_NERVURE_Geom!$AB$19</f>
        <v>0</v>
      </c>
      <c r="W75" s="57">
        <f>FROND_NERVURE_Geom!$AA$20</f>
        <v>0</v>
      </c>
      <c r="X75" s="21">
        <f>FROND_NERVURE_Geom!$AB$20</f>
        <v>0</v>
      </c>
      <c r="Y75" s="57">
        <f>FROND_NERVURE_Geom!$AA$21</f>
        <v>0</v>
      </c>
      <c r="Z75" s="21">
        <f>FROND_NERVURE_Geom!$AB$21</f>
        <v>0</v>
      </c>
      <c r="AA75" s="57">
        <f>FROND_NERVURE_Geom!$AA$22</f>
        <v>0</v>
      </c>
      <c r="AB75" s="21">
        <f>FROND_NERVURE_Geom!$AB$22</f>
        <v>0</v>
      </c>
      <c r="AC75" s="57">
        <f>FROND_NERVURE_Geom!$AA$23</f>
        <v>0</v>
      </c>
      <c r="AD75" s="21">
        <f>FROND_NERVURE_Geom!$AB$23</f>
        <v>0</v>
      </c>
      <c r="AE75" s="57">
        <f>FROND_NERVURE_Geom!$AA$24</f>
        <v>0</v>
      </c>
      <c r="AF75" s="21">
        <f>FROND_NERVURE_Geom!$AB$24</f>
        <v>0</v>
      </c>
      <c r="AG75" s="57">
        <f>FROND_NERVURE_Geom!$AA$25</f>
        <v>0</v>
      </c>
      <c r="AH75" s="21">
        <f>FROND_NERVURE_Geom!$AB$25</f>
        <v>0</v>
      </c>
      <c r="AI75" s="57">
        <f>FROND_NERVURE_Geom!$AA$26</f>
        <v>0</v>
      </c>
      <c r="AJ75" s="21">
        <f>FROND_NERVURE_Geom!$AB$26</f>
        <v>0</v>
      </c>
      <c r="AK75" s="57">
        <f>FROND_NERVURE_Geom!$AA$27</f>
        <v>0</v>
      </c>
      <c r="AL75" s="21">
        <f>FROND_NERVURE_Geom!$AB$27</f>
        <v>0</v>
      </c>
      <c r="AM75" s="57">
        <f>FROND_NERVURE_Geom!$AA$28</f>
        <v>0</v>
      </c>
      <c r="AN75" s="21">
        <f>FROND_NERVURE_Geom!$AB$28</f>
        <v>0</v>
      </c>
      <c r="AO75" s="57">
        <f>FROND_NERVURE_Geom!$AA$29</f>
        <v>0</v>
      </c>
      <c r="AP75" s="21">
        <f>FROND_NERVURE_Geom!$AB$29</f>
        <v>0</v>
      </c>
      <c r="AQ75" s="57">
        <f>FROND_NERVURE_Geom!$AA$30</f>
        <v>0</v>
      </c>
      <c r="AR75" s="21">
        <f>FROND_NERVURE_Geom!$AB$30</f>
        <v>0</v>
      </c>
      <c r="AS75" s="57">
        <f>FROND_NERVURE_Geom!$AA$31</f>
        <v>0</v>
      </c>
      <c r="AT75" s="21">
        <f>FROND_NERVURE_Geom!$AB$31</f>
        <v>0</v>
      </c>
      <c r="AU75" s="57">
        <f>FROND_NERVURE_Geom!$AA$32</f>
        <v>0</v>
      </c>
      <c r="AV75" s="21">
        <f>FROND_NERVURE_Geom!$AB$32</f>
        <v>0</v>
      </c>
      <c r="AW75" s="57">
        <f>FROND_NERVURE_Geom!$AA$33</f>
        <v>0</v>
      </c>
      <c r="AX75" s="21">
        <f>FROND_NERVURE_Geom!$AB$33</f>
        <v>0</v>
      </c>
      <c r="AY75" s="57">
        <f>FROND_NERVURE_Geom!$AA$34</f>
        <v>0</v>
      </c>
      <c r="AZ75" s="21">
        <f>FROND_NERVURE_Geom!$AB$34</f>
        <v>0</v>
      </c>
      <c r="BA75" s="57">
        <f>FROND_NERVURE_Geom!$AA$35</f>
        <v>0</v>
      </c>
      <c r="BB75" s="21">
        <f>FROND_NERVURE_Geom!$AB$35</f>
        <v>0</v>
      </c>
      <c r="BC75" s="57">
        <f>FROND_NERVURE_Geom!$AA$36</f>
        <v>0</v>
      </c>
      <c r="BD75" s="21">
        <f>FROND_NERVURE_Geom!$AB$36</f>
        <v>0</v>
      </c>
      <c r="BE75" s="57">
        <f>FROND_NERVURE_Geom!$AA$37</f>
        <v>0</v>
      </c>
      <c r="BF75" s="21">
        <f>FROND_NERVURE_Geom!$AB$37</f>
        <v>0</v>
      </c>
      <c r="BG75" s="52" t="s">
        <v>69</v>
      </c>
      <c r="BH75" s="16"/>
    </row>
    <row r="76" spans="1:60" x14ac:dyDescent="0.2">
      <c r="A76" s="20"/>
      <c r="B76" s="11" t="s">
        <v>81</v>
      </c>
      <c r="C76" s="211" t="s">
        <v>724</v>
      </c>
      <c r="D76" s="35" t="s">
        <v>12</v>
      </c>
      <c r="E76" s="9" t="s">
        <v>3</v>
      </c>
      <c r="F76" s="40" t="s">
        <v>6</v>
      </c>
      <c r="G76" s="46">
        <f>FROND_NERVURE_Geom!$AC$9</f>
        <v>1</v>
      </c>
      <c r="H76" s="72">
        <f>FROND_NERVURE_Geom!$AC$10</f>
        <v>6</v>
      </c>
      <c r="I76" s="57">
        <f>FROND_NERVURE_Geom!$AA$13</f>
        <v>0</v>
      </c>
      <c r="J76" s="21">
        <f>FROND_NERVURE_Geom!$AC$13</f>
        <v>0</v>
      </c>
      <c r="K76" s="57">
        <f>FROND_NERVURE_Geom!$AA$14</f>
        <v>20</v>
      </c>
      <c r="L76" s="21">
        <f>FROND_NERVURE_Geom!$AC$14</f>
        <v>1</v>
      </c>
      <c r="M76" s="57">
        <f>FROND_NERVURE_Geom!$AA$15</f>
        <v>40</v>
      </c>
      <c r="N76" s="21">
        <f>FROND_NERVURE_Geom!$AC$15</f>
        <v>3</v>
      </c>
      <c r="O76" s="57">
        <f>FROND_NERVURE_Geom!$AA$16</f>
        <v>60</v>
      </c>
      <c r="P76" s="21">
        <f>FROND_NERVURE_Geom!$AC$16</f>
        <v>4</v>
      </c>
      <c r="Q76" s="57">
        <f>FROND_NERVURE_Geom!$AA$17</f>
        <v>80</v>
      </c>
      <c r="R76" s="21">
        <f>FROND_NERVURE_Geom!$AC$17</f>
        <v>5</v>
      </c>
      <c r="S76" s="57">
        <f>FROND_NERVURE_Geom!$AA$18</f>
        <v>100</v>
      </c>
      <c r="T76" s="21">
        <f>FROND_NERVURE_Geom!$AC$18</f>
        <v>6</v>
      </c>
      <c r="U76" s="57">
        <f>FROND_NERVURE_Geom!$AA$19</f>
        <v>0</v>
      </c>
      <c r="V76" s="21">
        <f>FROND_NERVURE_Geom!$AC$19</f>
        <v>0</v>
      </c>
      <c r="W76" s="57">
        <f>FROND_NERVURE_Geom!$AA$20</f>
        <v>0</v>
      </c>
      <c r="X76" s="21">
        <f>FROND_NERVURE_Geom!$AC$20</f>
        <v>0</v>
      </c>
      <c r="Y76" s="57">
        <f>FROND_NERVURE_Geom!$AA$21</f>
        <v>0</v>
      </c>
      <c r="Z76" s="21">
        <f>FROND_NERVURE_Geom!$AC$21</f>
        <v>0</v>
      </c>
      <c r="AA76" s="57">
        <f>FROND_NERVURE_Geom!$AA$22</f>
        <v>0</v>
      </c>
      <c r="AB76" s="21">
        <f>FROND_NERVURE_Geom!$AC$22</f>
        <v>0</v>
      </c>
      <c r="AC76" s="57">
        <f>FROND_NERVURE_Geom!$AA$23</f>
        <v>0</v>
      </c>
      <c r="AD76" s="21">
        <f>FROND_NERVURE_Geom!$AC$23</f>
        <v>0</v>
      </c>
      <c r="AE76" s="57">
        <f>FROND_NERVURE_Geom!$AA$24</f>
        <v>0</v>
      </c>
      <c r="AF76" s="21">
        <f>FROND_NERVURE_Geom!$AC$24</f>
        <v>0</v>
      </c>
      <c r="AG76" s="57">
        <f>FROND_NERVURE_Geom!$AA$25</f>
        <v>0</v>
      </c>
      <c r="AH76" s="21">
        <f>FROND_NERVURE_Geom!$AC$25</f>
        <v>0</v>
      </c>
      <c r="AI76" s="57">
        <f>FROND_NERVURE_Geom!$AA$26</f>
        <v>0</v>
      </c>
      <c r="AJ76" s="21">
        <f>FROND_NERVURE_Geom!$AC$26</f>
        <v>0</v>
      </c>
      <c r="AK76" s="57">
        <f>FROND_NERVURE_Geom!$AA$27</f>
        <v>0</v>
      </c>
      <c r="AL76" s="21">
        <f>FROND_NERVURE_Geom!$AC$27</f>
        <v>0</v>
      </c>
      <c r="AM76" s="57">
        <f>FROND_NERVURE_Geom!$AA$28</f>
        <v>0</v>
      </c>
      <c r="AN76" s="21">
        <f>FROND_NERVURE_Geom!$AC$28</f>
        <v>0</v>
      </c>
      <c r="AO76" s="57">
        <f>FROND_NERVURE_Geom!$AA$29</f>
        <v>0</v>
      </c>
      <c r="AP76" s="21">
        <f>FROND_NERVURE_Geom!$AC$29</f>
        <v>0</v>
      </c>
      <c r="AQ76" s="57">
        <f>FROND_NERVURE_Geom!$AA$30</f>
        <v>0</v>
      </c>
      <c r="AR76" s="21">
        <f>FROND_NERVURE_Geom!$AC$30</f>
        <v>0</v>
      </c>
      <c r="AS76" s="57">
        <f>FROND_NERVURE_Geom!$AA$31</f>
        <v>0</v>
      </c>
      <c r="AT76" s="21">
        <f>FROND_NERVURE_Geom!$AC$31</f>
        <v>0</v>
      </c>
      <c r="AU76" s="57">
        <f>FROND_NERVURE_Geom!$AA$32</f>
        <v>0</v>
      </c>
      <c r="AV76" s="21">
        <f>FROND_NERVURE_Geom!$AC$32</f>
        <v>0</v>
      </c>
      <c r="AW76" s="57">
        <f>FROND_NERVURE_Geom!$AA$33</f>
        <v>0</v>
      </c>
      <c r="AX76" s="21">
        <f>FROND_NERVURE_Geom!$AC$33</f>
        <v>0</v>
      </c>
      <c r="AY76" s="57">
        <f>FROND_NERVURE_Geom!$AA$34</f>
        <v>0</v>
      </c>
      <c r="AZ76" s="21">
        <f>FROND_NERVURE_Geom!$AC$34</f>
        <v>0</v>
      </c>
      <c r="BA76" s="57">
        <f>FROND_NERVURE_Geom!$AA$35</f>
        <v>0</v>
      </c>
      <c r="BB76" s="21">
        <f>FROND_NERVURE_Geom!$AC$35</f>
        <v>0</v>
      </c>
      <c r="BC76" s="57">
        <f>FROND_NERVURE_Geom!$AA$36</f>
        <v>0</v>
      </c>
      <c r="BD76" s="21">
        <f>FROND_NERVURE_Geom!$AC$36</f>
        <v>0</v>
      </c>
      <c r="BE76" s="57">
        <f>FROND_NERVURE_Geom!$AA$37</f>
        <v>0</v>
      </c>
      <c r="BF76" s="21">
        <f>FROND_NERVURE_Geom!$AC$36</f>
        <v>0</v>
      </c>
      <c r="BG76" s="52" t="s">
        <v>69</v>
      </c>
      <c r="BH76" s="3"/>
    </row>
    <row r="77" spans="1:60" x14ac:dyDescent="0.2">
      <c r="A77" s="20"/>
      <c r="B77" s="11" t="s">
        <v>82</v>
      </c>
      <c r="C77" s="211" t="s">
        <v>129</v>
      </c>
      <c r="D77" s="6" t="s">
        <v>61</v>
      </c>
      <c r="E77" s="2" t="s">
        <v>635</v>
      </c>
      <c r="F77" s="40" t="s">
        <v>7</v>
      </c>
      <c r="G77" s="46">
        <f>FROND_NERVURE_Geom!$AD$9</f>
        <v>0</v>
      </c>
      <c r="H77" s="72">
        <f>FROND_NERVURE_Geom!$AD$10</f>
        <v>1</v>
      </c>
      <c r="I77" s="54">
        <f>FROND_NERVURE_Geom!$AD$10</f>
        <v>1</v>
      </c>
      <c r="J77" s="76">
        <f>FROND_NERVURE_Geom!$AD$13</f>
        <v>70</v>
      </c>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52" t="s">
        <v>69</v>
      </c>
      <c r="BH77" s="3"/>
    </row>
    <row r="78" spans="1:60" x14ac:dyDescent="0.2">
      <c r="A78" s="20"/>
      <c r="B78" s="11" t="s">
        <v>67</v>
      </c>
      <c r="C78" s="211" t="s">
        <v>725</v>
      </c>
      <c r="D78" s="35" t="s">
        <v>12</v>
      </c>
      <c r="E78" s="9" t="s">
        <v>3</v>
      </c>
      <c r="F78" s="40" t="s">
        <v>6</v>
      </c>
      <c r="G78" s="46">
        <f>FROND_NERVURE_Geom!$AG$9</f>
        <v>1</v>
      </c>
      <c r="H78" s="72">
        <f>FROND_NERVURE_Geom!$AG$10</f>
        <v>6</v>
      </c>
      <c r="I78" s="57">
        <f>FROND_NERVURE_Geom!$AF$13</f>
        <v>0</v>
      </c>
      <c r="J78" s="21">
        <f>FROND_NERVURE_Geom!$AG$13</f>
        <v>0</v>
      </c>
      <c r="K78" s="57">
        <f>FROND_NERVURE_Geom!$AF$14</f>
        <v>20</v>
      </c>
      <c r="L78" s="21">
        <f>FROND_NERVURE_Geom!$AG$14</f>
        <v>2</v>
      </c>
      <c r="M78" s="57">
        <f>FROND_NERVURE_Geom!$AF$15</f>
        <v>40</v>
      </c>
      <c r="N78" s="21">
        <f>FROND_NERVURE_Geom!$AG$15</f>
        <v>5</v>
      </c>
      <c r="O78" s="57">
        <f>FROND_NERVURE_Geom!$AF$16</f>
        <v>60</v>
      </c>
      <c r="P78" s="21">
        <f>FROND_NERVURE_Geom!$AG$16</f>
        <v>10</v>
      </c>
      <c r="Q78" s="57">
        <f>FROND_NERVURE_Geom!$AF$17</f>
        <v>80</v>
      </c>
      <c r="R78" s="21">
        <f>FROND_NERVURE_Geom!$AG$17</f>
        <v>15</v>
      </c>
      <c r="S78" s="57">
        <f>FROND_NERVURE_Geom!$AF$18</f>
        <v>100</v>
      </c>
      <c r="T78" s="21">
        <f>FROND_NERVURE_Geom!$AG$18</f>
        <v>30</v>
      </c>
      <c r="U78" s="57">
        <f>FROND_NERVURE_Geom!$AF$19</f>
        <v>0</v>
      </c>
      <c r="V78" s="21">
        <f>FROND_NERVURE_Geom!$AG$19</f>
        <v>0</v>
      </c>
      <c r="W78" s="57">
        <f>FROND_NERVURE_Geom!$AF$20</f>
        <v>0</v>
      </c>
      <c r="X78" s="21">
        <f>FROND_NERVURE_Geom!$AG$20</f>
        <v>0</v>
      </c>
      <c r="Y78" s="57">
        <f>FROND_NERVURE_Geom!$AF$21</f>
        <v>0</v>
      </c>
      <c r="Z78" s="21">
        <f>FROND_NERVURE_Geom!$AG$21</f>
        <v>0</v>
      </c>
      <c r="AA78" s="57">
        <f>FROND_NERVURE_Geom!$AF$22</f>
        <v>0</v>
      </c>
      <c r="AB78" s="21">
        <f>FROND_NERVURE_Geom!$AG$22</f>
        <v>0</v>
      </c>
      <c r="AC78" s="57">
        <f>FROND_NERVURE_Geom!$AF$23</f>
        <v>0</v>
      </c>
      <c r="AD78" s="21">
        <f>FROND_NERVURE_Geom!$AG$23</f>
        <v>0</v>
      </c>
      <c r="AE78" s="57">
        <f>FROND_NERVURE_Geom!$AF$24</f>
        <v>0</v>
      </c>
      <c r="AF78" s="21">
        <f>FROND_NERVURE_Geom!$AG$24</f>
        <v>0</v>
      </c>
      <c r="AG78" s="57">
        <f>FROND_NERVURE_Geom!$AF$25</f>
        <v>0</v>
      </c>
      <c r="AH78" s="21">
        <f>FROND_NERVURE_Geom!$AG$25</f>
        <v>0</v>
      </c>
      <c r="AI78" s="57">
        <f>FROND_NERVURE_Geom!$AF$26</f>
        <v>0</v>
      </c>
      <c r="AJ78" s="21">
        <f>FROND_NERVURE_Geom!$AG$26</f>
        <v>0</v>
      </c>
      <c r="AK78" s="57">
        <f>FROND_NERVURE_Geom!$AF$27</f>
        <v>0</v>
      </c>
      <c r="AL78" s="21">
        <f>FROND_NERVURE_Geom!$AG$27</f>
        <v>0</v>
      </c>
      <c r="AM78" s="57">
        <f>FROND_NERVURE_Geom!$AF$28</f>
        <v>0</v>
      </c>
      <c r="AN78" s="21">
        <f>FROND_NERVURE_Geom!$AG$28</f>
        <v>0</v>
      </c>
      <c r="AO78" s="57">
        <f>FROND_NERVURE_Geom!$AF$29</f>
        <v>0</v>
      </c>
      <c r="AP78" s="21">
        <f>FROND_NERVURE_Geom!$AG$29</f>
        <v>0</v>
      </c>
      <c r="AQ78" s="57">
        <f>FROND_NERVURE_Geom!$AF$30</f>
        <v>0</v>
      </c>
      <c r="AR78" s="21">
        <f>FROND_NERVURE_Geom!$AG$30</f>
        <v>0</v>
      </c>
      <c r="AS78" s="57">
        <f>FROND_NERVURE_Geom!$AF$31</f>
        <v>0</v>
      </c>
      <c r="AT78" s="21">
        <f>FROND_NERVURE_Geom!$AG$31</f>
        <v>0</v>
      </c>
      <c r="AU78" s="57">
        <f>FROND_NERVURE_Geom!$AF$32</f>
        <v>0</v>
      </c>
      <c r="AV78" s="21">
        <f>FROND_NERVURE_Geom!$AG$32</f>
        <v>0</v>
      </c>
      <c r="AW78" s="57">
        <f>FROND_NERVURE_Geom!$AF$33</f>
        <v>0</v>
      </c>
      <c r="AX78" s="21">
        <f>FROND_NERVURE_Geom!$AG$33</f>
        <v>0</v>
      </c>
      <c r="AY78" s="57">
        <f>FROND_NERVURE_Geom!$AF$34</f>
        <v>0</v>
      </c>
      <c r="AZ78" s="21">
        <f>FROND_NERVURE_Geom!$AG$34</f>
        <v>0</v>
      </c>
      <c r="BA78" s="57">
        <f>FROND_NERVURE_Geom!$AF$35</f>
        <v>0</v>
      </c>
      <c r="BB78" s="21">
        <f>FROND_NERVURE_Geom!$AG$35</f>
        <v>0</v>
      </c>
      <c r="BC78" s="57">
        <f>FROND_NERVURE_Geom!$AF$36</f>
        <v>0</v>
      </c>
      <c r="BD78" s="21">
        <f>FROND_NERVURE_Geom!$AG$36</f>
        <v>0</v>
      </c>
      <c r="BE78" s="57">
        <f>FROND_NERVURE_Geom!$AF$37</f>
        <v>0</v>
      </c>
      <c r="BF78" s="21">
        <f>FROND_NERVURE_Geom!$AG$37</f>
        <v>0</v>
      </c>
      <c r="BG78" s="52" t="s">
        <v>69</v>
      </c>
      <c r="BH78" s="16"/>
    </row>
    <row r="79" spans="1:60" x14ac:dyDescent="0.2">
      <c r="A79" s="20"/>
      <c r="B79" s="11" t="s">
        <v>68</v>
      </c>
      <c r="C79" s="211" t="s">
        <v>726</v>
      </c>
      <c r="D79" s="35" t="s">
        <v>12</v>
      </c>
      <c r="E79" s="9" t="s">
        <v>3</v>
      </c>
      <c r="F79" s="40" t="s">
        <v>6</v>
      </c>
      <c r="G79" s="46">
        <f>FROND_NERVURE_Geom!$AH$9</f>
        <v>1</v>
      </c>
      <c r="H79" s="72">
        <f>FROND_NERVURE_Geom!$AH$10</f>
        <v>6</v>
      </c>
      <c r="I79" s="57">
        <f>FROND_NERVURE_Geom!$AF$13</f>
        <v>0</v>
      </c>
      <c r="J79" s="21">
        <f>FROND_NERVURE_Geom!$AH$13</f>
        <v>0</v>
      </c>
      <c r="K79" s="57">
        <f>FROND_NERVURE_Geom!$AF$14</f>
        <v>20</v>
      </c>
      <c r="L79" s="21">
        <f>FROND_NERVURE_Geom!$AH$14</f>
        <v>1</v>
      </c>
      <c r="M79" s="57">
        <f>FROND_NERVURE_Geom!$AF$15</f>
        <v>40</v>
      </c>
      <c r="N79" s="21">
        <f>FROND_NERVURE_Geom!$AH$15</f>
        <v>2</v>
      </c>
      <c r="O79" s="57">
        <f>FROND_NERVURE_Geom!$AF$16</f>
        <v>60</v>
      </c>
      <c r="P79" s="21">
        <f>FROND_NERVURE_Geom!$AH$16</f>
        <v>3</v>
      </c>
      <c r="Q79" s="57">
        <f>FROND_NERVURE_Geom!$AF$17</f>
        <v>80</v>
      </c>
      <c r="R79" s="21">
        <f>FROND_NERVURE_Geom!$AH$17</f>
        <v>5</v>
      </c>
      <c r="S79" s="57">
        <f>FROND_NERVURE_Geom!$AF$18</f>
        <v>100</v>
      </c>
      <c r="T79" s="21">
        <f>FROND_NERVURE_Geom!$AH$18</f>
        <v>10</v>
      </c>
      <c r="U79" s="57">
        <f>FROND_NERVURE_Geom!$AF$19</f>
        <v>0</v>
      </c>
      <c r="V79" s="21">
        <f>FROND_NERVURE_Geom!$AH$19</f>
        <v>0</v>
      </c>
      <c r="W79" s="57">
        <f>FROND_NERVURE_Geom!$AF$20</f>
        <v>0</v>
      </c>
      <c r="X79" s="21">
        <f>FROND_NERVURE_Geom!$AH$20</f>
        <v>0</v>
      </c>
      <c r="Y79" s="57">
        <f>FROND_NERVURE_Geom!$AF$21</f>
        <v>0</v>
      </c>
      <c r="Z79" s="21">
        <f>FROND_NERVURE_Geom!$AH$21</f>
        <v>0</v>
      </c>
      <c r="AA79" s="57">
        <f>FROND_NERVURE_Geom!$AF$22</f>
        <v>0</v>
      </c>
      <c r="AB79" s="21">
        <f>FROND_NERVURE_Geom!$AH$22</f>
        <v>0</v>
      </c>
      <c r="AC79" s="57">
        <f>FROND_NERVURE_Geom!$AF$23</f>
        <v>0</v>
      </c>
      <c r="AD79" s="21">
        <f>FROND_NERVURE_Geom!$AH$23</f>
        <v>0</v>
      </c>
      <c r="AE79" s="57">
        <f>FROND_NERVURE_Geom!$AF$24</f>
        <v>0</v>
      </c>
      <c r="AF79" s="21">
        <f>FROND_NERVURE_Geom!$AH$24</f>
        <v>0</v>
      </c>
      <c r="AG79" s="57">
        <f>FROND_NERVURE_Geom!$AF$25</f>
        <v>0</v>
      </c>
      <c r="AH79" s="21">
        <f>FROND_NERVURE_Geom!$AH$25</f>
        <v>0</v>
      </c>
      <c r="AI79" s="57">
        <f>FROND_NERVURE_Geom!$AF$26</f>
        <v>0</v>
      </c>
      <c r="AJ79" s="21">
        <f>FROND_NERVURE_Geom!$AH$26</f>
        <v>0</v>
      </c>
      <c r="AK79" s="57">
        <f>FROND_NERVURE_Geom!$AF$27</f>
        <v>0</v>
      </c>
      <c r="AL79" s="21">
        <f>FROND_NERVURE_Geom!$AH$27</f>
        <v>0</v>
      </c>
      <c r="AM79" s="57">
        <f>FROND_NERVURE_Geom!$AF$28</f>
        <v>0</v>
      </c>
      <c r="AN79" s="21">
        <f>FROND_NERVURE_Geom!$AH$28</f>
        <v>0</v>
      </c>
      <c r="AO79" s="57">
        <f>FROND_NERVURE_Geom!$AF$29</f>
        <v>0</v>
      </c>
      <c r="AP79" s="21">
        <f>FROND_NERVURE_Geom!$AH$29</f>
        <v>0</v>
      </c>
      <c r="AQ79" s="57">
        <f>FROND_NERVURE_Geom!$AF$30</f>
        <v>0</v>
      </c>
      <c r="AR79" s="21">
        <f>FROND_NERVURE_Geom!$AH$30</f>
        <v>0</v>
      </c>
      <c r="AS79" s="57">
        <f>FROND_NERVURE_Geom!$AF$31</f>
        <v>0</v>
      </c>
      <c r="AT79" s="21">
        <f>FROND_NERVURE_Geom!$AH$31</f>
        <v>0</v>
      </c>
      <c r="AU79" s="57">
        <f>FROND_NERVURE_Geom!$AF$32</f>
        <v>0</v>
      </c>
      <c r="AV79" s="21">
        <f>FROND_NERVURE_Geom!$AH$32</f>
        <v>0</v>
      </c>
      <c r="AW79" s="57">
        <f>FROND_NERVURE_Geom!$AF$33</f>
        <v>0</v>
      </c>
      <c r="AX79" s="21">
        <f>FROND_NERVURE_Geom!$AH$33</f>
        <v>0</v>
      </c>
      <c r="AY79" s="57">
        <f>FROND_NERVURE_Geom!$AF$34</f>
        <v>0</v>
      </c>
      <c r="AZ79" s="21">
        <f>FROND_NERVURE_Geom!$AH$34</f>
        <v>0</v>
      </c>
      <c r="BA79" s="57">
        <f>FROND_NERVURE_Geom!$AF$35</f>
        <v>0</v>
      </c>
      <c r="BB79" s="21">
        <f>FROND_NERVURE_Geom!$AH$35</f>
        <v>0</v>
      </c>
      <c r="BC79" s="57">
        <f>FROND_NERVURE_Geom!$AF$36</f>
        <v>0</v>
      </c>
      <c r="BD79" s="21">
        <f>FROND_NERVURE_Geom!$AH$36</f>
        <v>0</v>
      </c>
      <c r="BE79" s="57">
        <f>FROND_NERVURE_Geom!$AF$37</f>
        <v>0</v>
      </c>
      <c r="BF79" s="21">
        <f>FROND_NERVURE_Geom!$AH$37</f>
        <v>0</v>
      </c>
      <c r="BG79" s="52" t="s">
        <v>69</v>
      </c>
      <c r="BH79" s="16"/>
    </row>
    <row r="80" spans="1:60" x14ac:dyDescent="0.2">
      <c r="A80" s="20"/>
      <c r="B80" s="11" t="s">
        <v>657</v>
      </c>
      <c r="C80" s="211" t="s">
        <v>1006</v>
      </c>
      <c r="D80" s="69" t="s">
        <v>12</v>
      </c>
      <c r="E80" s="2" t="s">
        <v>9</v>
      </c>
      <c r="F80" s="40" t="s">
        <v>304</v>
      </c>
      <c r="G80" s="46">
        <f>FROND_NERVURE_Geom!$AJ$9</f>
        <v>1</v>
      </c>
      <c r="H80" s="72">
        <f>FROND_NERVURE_Geom!$AJ$10</f>
        <v>3</v>
      </c>
      <c r="I80" s="76">
        <f>FROND_NERVURE_Geom!$AI$13</f>
        <v>1</v>
      </c>
      <c r="J80" s="262">
        <f>FROND_NERVURE_Geom!$AJ$13</f>
        <v>0.5</v>
      </c>
      <c r="K80" s="76">
        <f>FROND_NERVURE_Geom!$AI$14</f>
        <v>20</v>
      </c>
      <c r="L80" s="262">
        <f>FROND_NERVURE_Geom!$AJ$14</f>
        <v>0.8</v>
      </c>
      <c r="M80" s="76">
        <f>FROND_NERVURE_Geom!$AI$15</f>
        <v>45</v>
      </c>
      <c r="N80" s="262">
        <f>FROND_NERVURE_Geom!$AJ$15</f>
        <v>1</v>
      </c>
      <c r="O80" s="76">
        <f>FROND_NERVURE_Geom!$AI$16</f>
        <v>0</v>
      </c>
      <c r="P80" s="262">
        <f>FROND_NERVURE_Geom!$AJ$16</f>
        <v>0</v>
      </c>
      <c r="Q80" s="76">
        <f>FROND_NERVURE_Geom!$AI$17</f>
        <v>0</v>
      </c>
      <c r="R80" s="262">
        <f>FROND_NERVURE_Geom!$AJ$17</f>
        <v>0</v>
      </c>
      <c r="S80" s="76">
        <f>FROND_NERVURE_Geom!$AI$18</f>
        <v>0</v>
      </c>
      <c r="T80" s="262">
        <f>FROND_NERVURE_Geom!$AJ$18</f>
        <v>0</v>
      </c>
      <c r="U80" s="76">
        <f>FROND_NERVURE_Geom!$AI$19</f>
        <v>0</v>
      </c>
      <c r="V80" s="262">
        <f>FROND_NERVURE_Geom!$AJ$19</f>
        <v>0</v>
      </c>
      <c r="W80" s="76">
        <f>FROND_NERVURE_Geom!$AI$20</f>
        <v>0</v>
      </c>
      <c r="X80" s="262">
        <f>FROND_NERVURE_Geom!$AJ$20</f>
        <v>0</v>
      </c>
      <c r="Y80" s="76">
        <f>FROND_NERVURE_Geom!$AI$21</f>
        <v>0</v>
      </c>
      <c r="Z80" s="262">
        <f>FROND_NERVURE_Geom!$AJ$21</f>
        <v>0</v>
      </c>
      <c r="AA80" s="76">
        <f>FROND_NERVURE_Geom!$AI$22</f>
        <v>0</v>
      </c>
      <c r="AB80" s="262">
        <f>FROND_NERVURE_Geom!$AJ$22</f>
        <v>0</v>
      </c>
      <c r="AC80" s="76">
        <f>FROND_NERVURE_Geom!$AI$23</f>
        <v>0</v>
      </c>
      <c r="AD80" s="262">
        <f>FROND_NERVURE_Geom!$AJ$23</f>
        <v>0</v>
      </c>
      <c r="AE80" s="76">
        <f>FROND_NERVURE_Geom!$AI$24</f>
        <v>0</v>
      </c>
      <c r="AF80" s="262">
        <f>FROND_NERVURE_Geom!$AJ$24</f>
        <v>0</v>
      </c>
      <c r="AG80" s="76">
        <f>FROND_NERVURE_Geom!$AI$25</f>
        <v>0</v>
      </c>
      <c r="AH80" s="262">
        <f>FROND_NERVURE_Geom!$AJ$25</f>
        <v>0</v>
      </c>
      <c r="AI80" s="76">
        <f>FROND_NERVURE_Geom!$AI$26</f>
        <v>0</v>
      </c>
      <c r="AJ80" s="262">
        <f>FROND_NERVURE_Geom!$AJ$26</f>
        <v>0</v>
      </c>
      <c r="AK80" s="76">
        <f>FROND_NERVURE_Geom!$AI$27</f>
        <v>0</v>
      </c>
      <c r="AL80" s="262">
        <f>FROND_NERVURE_Geom!$AJ$27</f>
        <v>0</v>
      </c>
      <c r="AM80" s="76">
        <f>FROND_NERVURE_Geom!$AI$28</f>
        <v>0</v>
      </c>
      <c r="AN80" s="262">
        <f>FROND_NERVURE_Geom!$AJ$28</f>
        <v>0</v>
      </c>
      <c r="AO80" s="76">
        <f>FROND_NERVURE_Geom!$AI$29</f>
        <v>0</v>
      </c>
      <c r="AP80" s="262">
        <f>FROND_NERVURE_Geom!$AJ$29</f>
        <v>0</v>
      </c>
      <c r="AQ80" s="76">
        <f>FROND_NERVURE_Geom!$AI$30</f>
        <v>0</v>
      </c>
      <c r="AR80" s="262">
        <f>FROND_NERVURE_Geom!$AJ$30</f>
        <v>0</v>
      </c>
      <c r="AS80" s="76">
        <f>FROND_NERVURE_Geom!$AI$31</f>
        <v>0</v>
      </c>
      <c r="AT80" s="262">
        <f>FROND_NERVURE_Geom!$AJ$31</f>
        <v>0</v>
      </c>
      <c r="AU80" s="76">
        <f>FROND_NERVURE_Geom!$AI$32</f>
        <v>0</v>
      </c>
      <c r="AV80" s="262">
        <f>FROND_NERVURE_Geom!$AJ$32</f>
        <v>0</v>
      </c>
      <c r="AW80" s="76">
        <f>FROND_NERVURE_Geom!$AI$33</f>
        <v>0</v>
      </c>
      <c r="AX80" s="262">
        <f>FROND_NERVURE_Geom!$AJ$33</f>
        <v>0</v>
      </c>
      <c r="AY80" s="76">
        <f>FROND_NERVURE_Geom!$AI$34</f>
        <v>0</v>
      </c>
      <c r="AZ80" s="262">
        <f>FROND_NERVURE_Geom!$AJ$34</f>
        <v>0</v>
      </c>
      <c r="BA80" s="76">
        <f>FROND_NERVURE_Geom!$AI$35</f>
        <v>0</v>
      </c>
      <c r="BB80" s="262">
        <f>FROND_NERVURE_Geom!$AJ$35</f>
        <v>0</v>
      </c>
      <c r="BC80" s="76">
        <f>FROND_NERVURE_Geom!$AI$36</f>
        <v>0</v>
      </c>
      <c r="BD80" s="262">
        <f>FROND_NERVURE_Geom!$AJ$36</f>
        <v>0</v>
      </c>
      <c r="BE80" s="76">
        <f>FROND_NERVURE_Geom!$AI$37</f>
        <v>0</v>
      </c>
      <c r="BF80" s="262">
        <f>FROND_NERVURE_Geom!$AI$37</f>
        <v>0</v>
      </c>
      <c r="BG80" s="52" t="s">
        <v>69</v>
      </c>
      <c r="BH80" s="16"/>
    </row>
    <row r="81" spans="1:60" x14ac:dyDescent="0.2">
      <c r="A81" s="20"/>
      <c r="B81" s="11" t="s">
        <v>65</v>
      </c>
      <c r="C81" s="211" t="s">
        <v>727</v>
      </c>
      <c r="D81" s="35" t="s">
        <v>12</v>
      </c>
      <c r="E81" s="9" t="s">
        <v>3</v>
      </c>
      <c r="F81" s="40" t="s">
        <v>6</v>
      </c>
      <c r="G81" s="46">
        <f>FROND_NERVURE_Geom!$AM$9</f>
        <v>1</v>
      </c>
      <c r="H81" s="72">
        <f>FROND_NERVURE_Geom!$AM$10</f>
        <v>6</v>
      </c>
      <c r="I81" s="57">
        <f>FROND_NERVURE_Geom!$AL$13</f>
        <v>0</v>
      </c>
      <c r="J81" s="21">
        <f>FROND_NERVURE_Geom!$AM$13</f>
        <v>0</v>
      </c>
      <c r="K81" s="57">
        <f>FROND_NERVURE_Geom!$AL$14</f>
        <v>20</v>
      </c>
      <c r="L81" s="21">
        <f>FROND_NERVURE_Geom!$AM$14</f>
        <v>3</v>
      </c>
      <c r="M81" s="57">
        <f>FROND_NERVURE_Geom!$AL$15</f>
        <v>40</v>
      </c>
      <c r="N81" s="21">
        <f>FROND_NERVURE_Geom!$AM$15</f>
        <v>5</v>
      </c>
      <c r="O81" s="57">
        <f>FROND_NERVURE_Geom!$AL$16</f>
        <v>60</v>
      </c>
      <c r="P81" s="21">
        <f>FROND_NERVURE_Geom!$AM$16</f>
        <v>8</v>
      </c>
      <c r="Q81" s="57">
        <f>FROND_NERVURE_Geom!$AL$17</f>
        <v>80</v>
      </c>
      <c r="R81" s="21">
        <f>FROND_NERVURE_Geom!$AM$17</f>
        <v>12</v>
      </c>
      <c r="S81" s="57">
        <f>FROND_NERVURE_Geom!$AL$18</f>
        <v>100</v>
      </c>
      <c r="T81" s="21">
        <f>FROND_NERVURE_Geom!$AM$18</f>
        <v>20</v>
      </c>
      <c r="U81" s="57">
        <f>FROND_NERVURE_Geom!$AL$19</f>
        <v>0</v>
      </c>
      <c r="V81" s="21">
        <f>FROND_NERVURE_Geom!$AM$19</f>
        <v>0</v>
      </c>
      <c r="W81" s="57">
        <f>FROND_NERVURE_Geom!$AL$20</f>
        <v>0</v>
      </c>
      <c r="X81" s="21">
        <f>FROND_NERVURE_Geom!$AM$20</f>
        <v>0</v>
      </c>
      <c r="Y81" s="57">
        <f>FROND_NERVURE_Geom!$AL$21</f>
        <v>0</v>
      </c>
      <c r="Z81" s="21">
        <f>FROND_NERVURE_Geom!$AM$21</f>
        <v>0</v>
      </c>
      <c r="AA81" s="57">
        <f>FROND_NERVURE_Geom!$AL$22</f>
        <v>0</v>
      </c>
      <c r="AB81" s="21">
        <f>FROND_NERVURE_Geom!$AM$22</f>
        <v>0</v>
      </c>
      <c r="AC81" s="57">
        <f>FROND_NERVURE_Geom!$AL$23</f>
        <v>0</v>
      </c>
      <c r="AD81" s="21">
        <f>FROND_NERVURE_Geom!$AM$23</f>
        <v>0</v>
      </c>
      <c r="AE81" s="57">
        <f>FROND_NERVURE_Geom!$AL$24</f>
        <v>0</v>
      </c>
      <c r="AF81" s="21">
        <f>FROND_NERVURE_Geom!$AM$24</f>
        <v>0</v>
      </c>
      <c r="AG81" s="57">
        <f>FROND_NERVURE_Geom!$AL$25</f>
        <v>0</v>
      </c>
      <c r="AH81" s="21">
        <f>FROND_NERVURE_Geom!$AM$25</f>
        <v>0</v>
      </c>
      <c r="AI81" s="57">
        <f>FROND_NERVURE_Geom!$AL$26</f>
        <v>0</v>
      </c>
      <c r="AJ81" s="21">
        <f>FROND_NERVURE_Geom!$AM$26</f>
        <v>0</v>
      </c>
      <c r="AK81" s="57">
        <f>FROND_NERVURE_Geom!$AL$27</f>
        <v>0</v>
      </c>
      <c r="AL81" s="21">
        <f>FROND_NERVURE_Geom!$AM$27</f>
        <v>0</v>
      </c>
      <c r="AM81" s="57">
        <f>FROND_NERVURE_Geom!$AL$28</f>
        <v>0</v>
      </c>
      <c r="AN81" s="21">
        <f>FROND_NERVURE_Geom!$AM$28</f>
        <v>0</v>
      </c>
      <c r="AO81" s="57">
        <f>FROND_NERVURE_Geom!$AL$29</f>
        <v>0</v>
      </c>
      <c r="AP81" s="21">
        <f>FROND_NERVURE_Geom!$AM$29</f>
        <v>0</v>
      </c>
      <c r="AQ81" s="57">
        <f>FROND_NERVURE_Geom!$AL$30</f>
        <v>0</v>
      </c>
      <c r="AR81" s="21">
        <f>FROND_NERVURE_Geom!$AM$30</f>
        <v>0</v>
      </c>
      <c r="AS81" s="57">
        <f>FROND_NERVURE_Geom!$AL$31</f>
        <v>0</v>
      </c>
      <c r="AT81" s="21">
        <f>FROND_NERVURE_Geom!$AM$31</f>
        <v>0</v>
      </c>
      <c r="AU81" s="57">
        <f>FROND_NERVURE_Geom!$AL$32</f>
        <v>0</v>
      </c>
      <c r="AV81" s="21">
        <f>FROND_NERVURE_Geom!$AM$32</f>
        <v>0</v>
      </c>
      <c r="AW81" s="57">
        <f>FROND_NERVURE_Geom!$AL$33</f>
        <v>0</v>
      </c>
      <c r="AX81" s="21">
        <f>FROND_NERVURE_Geom!$AM$33</f>
        <v>0</v>
      </c>
      <c r="AY81" s="57">
        <f>FROND_NERVURE_Geom!$AL$34</f>
        <v>0</v>
      </c>
      <c r="AZ81" s="21">
        <f>FROND_NERVURE_Geom!$AM$34</f>
        <v>0</v>
      </c>
      <c r="BA81" s="57">
        <f>FROND_NERVURE_Geom!$AL$35</f>
        <v>0</v>
      </c>
      <c r="BB81" s="21">
        <f>FROND_NERVURE_Geom!$AM$35</f>
        <v>0</v>
      </c>
      <c r="BC81" s="57">
        <f>FROND_NERVURE_Geom!$AL$36</f>
        <v>0</v>
      </c>
      <c r="BD81" s="21">
        <f>FROND_NERVURE_Geom!$AM$36</f>
        <v>0</v>
      </c>
      <c r="BE81" s="57">
        <f>FROND_NERVURE_Geom!$AL$37</f>
        <v>0</v>
      </c>
      <c r="BF81" s="21">
        <f>FROND_NERVURE_Geom!$AM$37</f>
        <v>0</v>
      </c>
      <c r="BG81" s="52" t="s">
        <v>69</v>
      </c>
      <c r="BH81" s="16"/>
    </row>
    <row r="82" spans="1:60" x14ac:dyDescent="0.2">
      <c r="A82" s="20"/>
      <c r="B82" s="11" t="s">
        <v>66</v>
      </c>
      <c r="C82" s="211" t="s">
        <v>728</v>
      </c>
      <c r="D82" s="35" t="s">
        <v>12</v>
      </c>
      <c r="E82" s="9" t="s">
        <v>3</v>
      </c>
      <c r="F82" s="40" t="s">
        <v>6</v>
      </c>
      <c r="G82" s="46">
        <f>FROND_NERVURE_Geom!$AN$9</f>
        <v>1</v>
      </c>
      <c r="H82" s="72">
        <f>FROND_NERVURE_Geom!$AN$10</f>
        <v>6</v>
      </c>
      <c r="I82" s="57">
        <f>FROND_NERVURE_Geom!$AL$13</f>
        <v>0</v>
      </c>
      <c r="J82" s="21">
        <f>FROND_NERVURE_Geom!$AN$13</f>
        <v>0</v>
      </c>
      <c r="K82" s="57">
        <f>FROND_NERVURE_Geom!$AL$14</f>
        <v>20</v>
      </c>
      <c r="L82" s="21">
        <f>FROND_NERVURE_Geom!$AN$14</f>
        <v>5</v>
      </c>
      <c r="M82" s="57">
        <f>FROND_NERVURE_Geom!$AL$15</f>
        <v>40</v>
      </c>
      <c r="N82" s="21">
        <f>FROND_NERVURE_Geom!$AN$15</f>
        <v>10</v>
      </c>
      <c r="O82" s="57">
        <f>FROND_NERVURE_Geom!$AL$16</f>
        <v>60</v>
      </c>
      <c r="P82" s="21">
        <f>FROND_NERVURE_Geom!$AN$16</f>
        <v>15</v>
      </c>
      <c r="Q82" s="57">
        <f>FROND_NERVURE_Geom!$AL$17</f>
        <v>80</v>
      </c>
      <c r="R82" s="21">
        <f>FROND_NERVURE_Geom!$AN$17</f>
        <v>20</v>
      </c>
      <c r="S82" s="57">
        <f>FROND_NERVURE_Geom!$AL$18</f>
        <v>100</v>
      </c>
      <c r="T82" s="21">
        <f>FROND_NERVURE_Geom!$AN$18</f>
        <v>30</v>
      </c>
      <c r="U82" s="57">
        <f>FROND_NERVURE_Geom!$AL$19</f>
        <v>0</v>
      </c>
      <c r="V82" s="21">
        <f>FROND_NERVURE_Geom!$AN$19</f>
        <v>0</v>
      </c>
      <c r="W82" s="57">
        <f>FROND_NERVURE_Geom!$AL$20</f>
        <v>0</v>
      </c>
      <c r="X82" s="21">
        <f>FROND_NERVURE_Geom!$AN$20</f>
        <v>0</v>
      </c>
      <c r="Y82" s="57">
        <f>FROND_NERVURE_Geom!$AL$21</f>
        <v>0</v>
      </c>
      <c r="Z82" s="21">
        <f>FROND_NERVURE_Geom!$AN$21</f>
        <v>0</v>
      </c>
      <c r="AA82" s="57">
        <f>FROND_NERVURE_Geom!$AL$22</f>
        <v>0</v>
      </c>
      <c r="AB82" s="21">
        <f>FROND_NERVURE_Geom!$AN$22</f>
        <v>0</v>
      </c>
      <c r="AC82" s="57">
        <f>FROND_NERVURE_Geom!$AL$23</f>
        <v>0</v>
      </c>
      <c r="AD82" s="21">
        <f>FROND_NERVURE_Geom!$AN$23</f>
        <v>0</v>
      </c>
      <c r="AE82" s="57">
        <f>FROND_NERVURE_Geom!$AL$24</f>
        <v>0</v>
      </c>
      <c r="AF82" s="21">
        <f>FROND_NERVURE_Geom!$AN$24</f>
        <v>0</v>
      </c>
      <c r="AG82" s="57">
        <f>FROND_NERVURE_Geom!$AL$25</f>
        <v>0</v>
      </c>
      <c r="AH82" s="21">
        <f>FROND_NERVURE_Geom!$AN$25</f>
        <v>0</v>
      </c>
      <c r="AI82" s="57">
        <f>FROND_NERVURE_Geom!$AL$26</f>
        <v>0</v>
      </c>
      <c r="AJ82" s="21">
        <f>FROND_NERVURE_Geom!$AN$26</f>
        <v>0</v>
      </c>
      <c r="AK82" s="57">
        <f>FROND_NERVURE_Geom!$AL$27</f>
        <v>0</v>
      </c>
      <c r="AL82" s="21">
        <f>FROND_NERVURE_Geom!$AN$27</f>
        <v>0</v>
      </c>
      <c r="AM82" s="57">
        <f>FROND_NERVURE_Geom!$AL$28</f>
        <v>0</v>
      </c>
      <c r="AN82" s="21">
        <f>FROND_NERVURE_Geom!$AN$28</f>
        <v>0</v>
      </c>
      <c r="AO82" s="57">
        <f>FROND_NERVURE_Geom!$AL$29</f>
        <v>0</v>
      </c>
      <c r="AP82" s="21">
        <f>FROND_NERVURE_Geom!$AN$29</f>
        <v>0</v>
      </c>
      <c r="AQ82" s="57">
        <f>FROND_NERVURE_Geom!$AL$30</f>
        <v>0</v>
      </c>
      <c r="AR82" s="21">
        <f>FROND_NERVURE_Geom!$AN$30</f>
        <v>0</v>
      </c>
      <c r="AS82" s="57">
        <f>FROND_NERVURE_Geom!$AL$31</f>
        <v>0</v>
      </c>
      <c r="AT82" s="21">
        <f>FROND_NERVURE_Geom!$AN$31</f>
        <v>0</v>
      </c>
      <c r="AU82" s="57">
        <f>FROND_NERVURE_Geom!$AL$32</f>
        <v>0</v>
      </c>
      <c r="AV82" s="21">
        <f>FROND_NERVURE_Geom!$AN$32</f>
        <v>0</v>
      </c>
      <c r="AW82" s="57">
        <f>FROND_NERVURE_Geom!$AL$33</f>
        <v>0</v>
      </c>
      <c r="AX82" s="21">
        <f>FROND_NERVURE_Geom!$AN$33</f>
        <v>0</v>
      </c>
      <c r="AY82" s="57">
        <f>FROND_NERVURE_Geom!$AL$34</f>
        <v>0</v>
      </c>
      <c r="AZ82" s="21">
        <f>FROND_NERVURE_Geom!$AN$34</f>
        <v>0</v>
      </c>
      <c r="BA82" s="57">
        <f>FROND_NERVURE_Geom!$AL$35</f>
        <v>0</v>
      </c>
      <c r="BB82" s="21">
        <f>FROND_NERVURE_Geom!$AN$35</f>
        <v>0</v>
      </c>
      <c r="BC82" s="57">
        <f>FROND_NERVURE_Geom!$AL$36</f>
        <v>0</v>
      </c>
      <c r="BD82" s="21">
        <f>FROND_NERVURE_Geom!$AN$36</f>
        <v>0</v>
      </c>
      <c r="BE82" s="57">
        <f>FROND_NERVURE_Geom!$AL$37</f>
        <v>0</v>
      </c>
      <c r="BF82" s="21">
        <f>FROND_NERVURE_Geom!$AN$37</f>
        <v>0</v>
      </c>
      <c r="BG82" s="52" t="s">
        <v>69</v>
      </c>
      <c r="BH82" s="16"/>
    </row>
    <row r="83" spans="1:60" x14ac:dyDescent="0.2">
      <c r="A83" s="20"/>
      <c r="B83" s="11" t="s">
        <v>658</v>
      </c>
      <c r="C83" s="211" t="s">
        <v>1007</v>
      </c>
      <c r="D83" s="69" t="s">
        <v>12</v>
      </c>
      <c r="E83" s="2" t="s">
        <v>9</v>
      </c>
      <c r="F83" s="40" t="s">
        <v>304</v>
      </c>
      <c r="G83" s="46">
        <f>FROND_NERVURE_Geom!$AP$9</f>
        <v>1</v>
      </c>
      <c r="H83" s="72">
        <f>FROND_NERVURE_Geom!$AP$10</f>
        <v>3</v>
      </c>
      <c r="I83" s="76">
        <f>FROND_NERVURE_Geom!$AO$13</f>
        <v>1</v>
      </c>
      <c r="J83" s="262">
        <f>FROND_NERVURE_Geom!$AP$13</f>
        <v>0.5</v>
      </c>
      <c r="K83" s="76">
        <f>FROND_NERVURE_Geom!$AO$14</f>
        <v>20</v>
      </c>
      <c r="L83" s="262">
        <f>FROND_NERVURE_Geom!$AP$14</f>
        <v>0.8</v>
      </c>
      <c r="M83" s="76">
        <f>FROND_NERVURE_Geom!$AO$15</f>
        <v>45</v>
      </c>
      <c r="N83" s="262">
        <f>FROND_NERVURE_Geom!$AP$15</f>
        <v>1</v>
      </c>
      <c r="O83" s="76">
        <f>FROND_NERVURE_Geom!$AO$16</f>
        <v>0</v>
      </c>
      <c r="P83" s="262">
        <f>FROND_NERVURE_Geom!$AP$16</f>
        <v>0</v>
      </c>
      <c r="Q83" s="76">
        <f>FROND_NERVURE_Geom!$AO$17</f>
        <v>0</v>
      </c>
      <c r="R83" s="262">
        <f>FROND_NERVURE_Geom!$AP$17</f>
        <v>0</v>
      </c>
      <c r="S83" s="76">
        <f>FROND_NERVURE_Geom!$AO$18</f>
        <v>0</v>
      </c>
      <c r="T83" s="262">
        <f>FROND_NERVURE_Geom!$AP$18</f>
        <v>0</v>
      </c>
      <c r="U83" s="76">
        <f>FROND_NERVURE_Geom!$AO$19</f>
        <v>0</v>
      </c>
      <c r="V83" s="262">
        <f>FROND_NERVURE_Geom!$AP$19</f>
        <v>0</v>
      </c>
      <c r="W83" s="76">
        <f>FROND_NERVURE_Geom!$AO$20</f>
        <v>0</v>
      </c>
      <c r="X83" s="262">
        <f>FROND_NERVURE_Geom!$AP$20</f>
        <v>0</v>
      </c>
      <c r="Y83" s="76">
        <f>FROND_NERVURE_Geom!$AO$21</f>
        <v>0</v>
      </c>
      <c r="Z83" s="262">
        <f>FROND_NERVURE_Geom!$AP$21</f>
        <v>0</v>
      </c>
      <c r="AA83" s="76">
        <f>FROND_NERVURE_Geom!$AO$22</f>
        <v>0</v>
      </c>
      <c r="AB83" s="262">
        <f>FROND_NERVURE_Geom!$AP$22</f>
        <v>0</v>
      </c>
      <c r="AC83" s="76">
        <f>FROND_NERVURE_Geom!$AO$23</f>
        <v>0</v>
      </c>
      <c r="AD83" s="262">
        <f>FROND_NERVURE_Geom!$AP$23</f>
        <v>0</v>
      </c>
      <c r="AE83" s="76">
        <f>FROND_NERVURE_Geom!$AO$24</f>
        <v>0</v>
      </c>
      <c r="AF83" s="262">
        <f>FROND_NERVURE_Geom!$AP$24</f>
        <v>0</v>
      </c>
      <c r="AG83" s="76">
        <f>FROND_NERVURE_Geom!$AO$25</f>
        <v>0</v>
      </c>
      <c r="AH83" s="262">
        <f>FROND_NERVURE_Geom!$AP$25</f>
        <v>0</v>
      </c>
      <c r="AI83" s="76">
        <f>FROND_NERVURE_Geom!$AO$26</f>
        <v>0</v>
      </c>
      <c r="AJ83" s="262">
        <f>FROND_NERVURE_Geom!$AP$26</f>
        <v>0</v>
      </c>
      <c r="AK83" s="76">
        <f>FROND_NERVURE_Geom!$AO$27</f>
        <v>0</v>
      </c>
      <c r="AL83" s="262">
        <f>FROND_NERVURE_Geom!$AP$27</f>
        <v>0</v>
      </c>
      <c r="AM83" s="76">
        <f>FROND_NERVURE_Geom!$AO$28</f>
        <v>0</v>
      </c>
      <c r="AN83" s="262">
        <f>FROND_NERVURE_Geom!$AP$28</f>
        <v>0</v>
      </c>
      <c r="AO83" s="76">
        <f>FROND_NERVURE_Geom!$AO$29</f>
        <v>0</v>
      </c>
      <c r="AP83" s="262">
        <f>FROND_NERVURE_Geom!$AP$29</f>
        <v>0</v>
      </c>
      <c r="AQ83" s="76">
        <f>FROND_NERVURE_Geom!$AO$30</f>
        <v>0</v>
      </c>
      <c r="AR83" s="262">
        <f>FROND_NERVURE_Geom!$AP$30</f>
        <v>0</v>
      </c>
      <c r="AS83" s="76">
        <f>FROND_NERVURE_Geom!$AO$31</f>
        <v>0</v>
      </c>
      <c r="AT83" s="262">
        <f>FROND_NERVURE_Geom!$AP$31</f>
        <v>0</v>
      </c>
      <c r="AU83" s="76">
        <f>FROND_NERVURE_Geom!$AO$32</f>
        <v>0</v>
      </c>
      <c r="AV83" s="262">
        <f>FROND_NERVURE_Geom!$AP$32</f>
        <v>0</v>
      </c>
      <c r="AW83" s="76">
        <f>FROND_NERVURE_Geom!$AO$33</f>
        <v>0</v>
      </c>
      <c r="AX83" s="262">
        <f>FROND_NERVURE_Geom!$AP$33</f>
        <v>0</v>
      </c>
      <c r="AY83" s="76">
        <f>FROND_NERVURE_Geom!$AO$34</f>
        <v>0</v>
      </c>
      <c r="AZ83" s="262">
        <f>FROND_NERVURE_Geom!$AP$34</f>
        <v>0</v>
      </c>
      <c r="BA83" s="76">
        <f>FROND_NERVURE_Geom!$AO$35</f>
        <v>0</v>
      </c>
      <c r="BB83" s="262">
        <f>FROND_NERVURE_Geom!$AP$35</f>
        <v>0</v>
      </c>
      <c r="BC83" s="76">
        <f>FROND_NERVURE_Geom!$AO$36</f>
        <v>0</v>
      </c>
      <c r="BD83" s="262">
        <f>FROND_NERVURE_Geom!$AP$36</f>
        <v>0</v>
      </c>
      <c r="BE83" s="76">
        <f>FROND_NERVURE_Geom!$AO$37</f>
        <v>0</v>
      </c>
      <c r="BF83" s="262">
        <f>FROND_NERVURE_Geom!$AP$37</f>
        <v>0</v>
      </c>
      <c r="BG83" s="52" t="s">
        <v>69</v>
      </c>
    </row>
    <row r="84" spans="1:60" s="65" customFormat="1" ht="18.75" x14ac:dyDescent="0.25">
      <c r="A84" s="21" t="s">
        <v>69</v>
      </c>
      <c r="B84" s="61"/>
      <c r="C84" s="62" t="s">
        <v>439</v>
      </c>
      <c r="D84" s="62"/>
      <c r="E84" s="62"/>
      <c r="F84" s="62"/>
      <c r="G84" s="62"/>
      <c r="H84" s="67"/>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52" t="s">
        <v>69</v>
      </c>
      <c r="BH84" s="64"/>
    </row>
    <row r="85" spans="1:60" x14ac:dyDescent="0.2">
      <c r="A85" s="20"/>
      <c r="B85" s="11" t="s">
        <v>134</v>
      </c>
      <c r="C85" s="2" t="s">
        <v>168</v>
      </c>
      <c r="D85" s="7" t="s">
        <v>12</v>
      </c>
      <c r="E85" s="2" t="s">
        <v>635</v>
      </c>
      <c r="F85" s="40" t="s">
        <v>7</v>
      </c>
      <c r="G85" s="46">
        <f>FROND_Prod!$G$9</f>
        <v>0</v>
      </c>
      <c r="H85" s="72">
        <f>FROND_Prod!$G$10</f>
        <v>1</v>
      </c>
      <c r="I85" s="56">
        <f>FROND_Prod!$F$13</f>
        <v>1</v>
      </c>
      <c r="J85" s="88">
        <f>FROND_Prod!$G$13</f>
        <v>400</v>
      </c>
      <c r="K85" s="56">
        <f>FROND_Prod!$F$14</f>
        <v>0</v>
      </c>
      <c r="L85" s="88">
        <f>FROND_Prod!$G$14</f>
        <v>0</v>
      </c>
      <c r="M85" s="56">
        <f>FROND_Prod!$F$15</f>
        <v>0</v>
      </c>
      <c r="N85" s="88">
        <f>FROND_Prod!$G$15</f>
        <v>0</v>
      </c>
      <c r="O85" s="56">
        <f>FROND_Prod!$F$16</f>
        <v>0</v>
      </c>
      <c r="P85" s="88">
        <f>FROND_Prod!$G$16</f>
        <v>0</v>
      </c>
      <c r="Q85" s="56">
        <f>FROND_Prod!$F$17</f>
        <v>0</v>
      </c>
      <c r="R85" s="88">
        <f>FROND_Prod!$G$17</f>
        <v>0</v>
      </c>
      <c r="S85" s="56">
        <f>FROND_Prod!$F$18</f>
        <v>0</v>
      </c>
      <c r="T85" s="88">
        <f>FROND_Prod!$G$18</f>
        <v>0</v>
      </c>
      <c r="U85" s="56">
        <f>FROND_Prod!$F$19</f>
        <v>0</v>
      </c>
      <c r="V85" s="88">
        <f>FROND_Prod!$G$19</f>
        <v>0</v>
      </c>
      <c r="W85" s="56">
        <f>FROND_Prod!$F$20</f>
        <v>0</v>
      </c>
      <c r="X85" s="88">
        <f>FROND_Prod!$G$20</f>
        <v>0</v>
      </c>
      <c r="Y85" s="56">
        <f>FROND_Prod!$F$21</f>
        <v>0</v>
      </c>
      <c r="Z85" s="88">
        <f>FROND_Prod!$G$21</f>
        <v>0</v>
      </c>
      <c r="AA85" s="56">
        <f>FROND_Prod!$F$22</f>
        <v>0</v>
      </c>
      <c r="AB85" s="88">
        <f>FROND_Prod!$G$22</f>
        <v>0</v>
      </c>
      <c r="AC85" s="56">
        <f>FROND_Prod!$F$23</f>
        <v>0</v>
      </c>
      <c r="AD85" s="88">
        <f>FROND_Prod!$G$23</f>
        <v>0</v>
      </c>
      <c r="AE85" s="56">
        <f>FROND_Prod!$F$24</f>
        <v>0</v>
      </c>
      <c r="AF85" s="88">
        <f>FROND_Prod!$G$24</f>
        <v>0</v>
      </c>
      <c r="AG85" s="56">
        <f>FROND_Prod!$F$25</f>
        <v>0</v>
      </c>
      <c r="AH85" s="88">
        <f>FROND_Prod!$G$25</f>
        <v>0</v>
      </c>
      <c r="AI85" s="56">
        <f>FROND_Prod!$F$26</f>
        <v>0</v>
      </c>
      <c r="AJ85" s="88">
        <f>FROND_Prod!$G$26</f>
        <v>0</v>
      </c>
      <c r="AK85" s="56">
        <f>FROND_Prod!$F$27</f>
        <v>0</v>
      </c>
      <c r="AL85" s="88">
        <f>FROND_Prod!$G$27</f>
        <v>0</v>
      </c>
      <c r="AM85" s="56">
        <f>FROND_Prod!$F$28</f>
        <v>0</v>
      </c>
      <c r="AN85" s="88">
        <f>FROND_Prod!$G$28</f>
        <v>0</v>
      </c>
      <c r="AO85" s="56">
        <f>FROND_Prod!$F$29</f>
        <v>0</v>
      </c>
      <c r="AP85" s="88">
        <f>FROND_Prod!$G$29</f>
        <v>0</v>
      </c>
      <c r="AQ85" s="56">
        <f>FROND_Prod!$F$30</f>
        <v>0</v>
      </c>
      <c r="AR85" s="88">
        <f>FROND_Prod!$G$30</f>
        <v>0</v>
      </c>
      <c r="AS85" s="56">
        <f>FROND_Prod!$F$31</f>
        <v>0</v>
      </c>
      <c r="AT85" s="88">
        <f>FROND_Prod!$G$31</f>
        <v>0</v>
      </c>
      <c r="AU85" s="56">
        <f>FROND_Prod!$F$32</f>
        <v>0</v>
      </c>
      <c r="AV85" s="88">
        <f>FROND_Prod!$G$32</f>
        <v>0</v>
      </c>
      <c r="AW85" s="56">
        <f>FROND_Prod!$F$33</f>
        <v>0</v>
      </c>
      <c r="AX85" s="88">
        <f>FROND_Prod!$G$33</f>
        <v>0</v>
      </c>
      <c r="AY85" s="56">
        <f>FROND_Prod!$F$34</f>
        <v>0</v>
      </c>
      <c r="AZ85" s="88">
        <f>FROND_Prod!$G$34</f>
        <v>0</v>
      </c>
      <c r="BA85" s="56">
        <f>FROND_Prod!$F$35</f>
        <v>0</v>
      </c>
      <c r="BB85" s="88">
        <f>FROND_Prod!$G$35</f>
        <v>0</v>
      </c>
      <c r="BC85" s="56">
        <f>FROND_Prod!$F$36</f>
        <v>0</v>
      </c>
      <c r="BD85" s="88">
        <f>FROND_Prod!$G$36</f>
        <v>0</v>
      </c>
      <c r="BE85" s="56">
        <f>FROND_Prod!$F$37</f>
        <v>0</v>
      </c>
      <c r="BF85" s="88">
        <f>FROND_Prod!$G$37</f>
        <v>0</v>
      </c>
      <c r="BG85" s="52" t="s">
        <v>69</v>
      </c>
      <c r="BH85" s="16"/>
    </row>
    <row r="86" spans="1:60" x14ac:dyDescent="0.2">
      <c r="A86" s="20"/>
      <c r="B86" s="11" t="s">
        <v>32</v>
      </c>
      <c r="C86" s="2" t="s">
        <v>169</v>
      </c>
      <c r="D86" s="7" t="s">
        <v>12</v>
      </c>
      <c r="E86" s="9" t="s">
        <v>0</v>
      </c>
      <c r="F86" s="40" t="s">
        <v>7</v>
      </c>
      <c r="G86" s="46">
        <f>FROND_NERVURE_Geom!$F$9</f>
        <v>1</v>
      </c>
      <c r="H86" s="72">
        <f>FROND_NERVURE_Geom!$F$10</f>
        <v>1</v>
      </c>
      <c r="I86" s="334">
        <f>FROND_NERVURE_Geom!$C$13</f>
        <v>1</v>
      </c>
      <c r="J86" s="21">
        <f>FROND_NERVURE_Geom!$F$13</f>
        <v>4</v>
      </c>
      <c r="K86" s="334">
        <f>FROND_NERVURE_Geom!$C$14</f>
        <v>100</v>
      </c>
      <c r="L86" s="21">
        <f>FROND_NERVURE_Geom!$F$14</f>
        <v>0</v>
      </c>
      <c r="M86" s="334">
        <f>FROND_NERVURE_Geom!$C$15</f>
        <v>200</v>
      </c>
      <c r="N86" s="21">
        <f>FROND_NERVURE_Geom!$F$15</f>
        <v>0</v>
      </c>
      <c r="O86" s="334">
        <f>FROND_NERVURE_Geom!$C$16</f>
        <v>300</v>
      </c>
      <c r="P86" s="21">
        <f>FROND_NERVURE_Geom!$F$16</f>
        <v>0</v>
      </c>
      <c r="Q86" s="334">
        <f>FROND_NERVURE_Geom!$C$17</f>
        <v>400</v>
      </c>
      <c r="R86" s="21">
        <f>FROND_NERVURE_Geom!$F$17</f>
        <v>0</v>
      </c>
      <c r="S86" s="334">
        <f>FROND_NERVURE_Geom!$C$18</f>
        <v>500</v>
      </c>
      <c r="T86" s="21">
        <f>FROND_NERVURE_Geom!$F$18</f>
        <v>0</v>
      </c>
      <c r="U86" s="334">
        <f>FROND_NERVURE_Geom!$C$19</f>
        <v>600</v>
      </c>
      <c r="V86" s="21">
        <f>FROND_NERVURE_Geom!$F$19</f>
        <v>0</v>
      </c>
      <c r="W86" s="334">
        <f>FROND_NERVURE_Geom!$C$20</f>
        <v>0</v>
      </c>
      <c r="X86" s="21">
        <f>FROND_NERVURE_Geom!$F$20</f>
        <v>0</v>
      </c>
      <c r="Y86" s="334">
        <f>FROND_NERVURE_Geom!$C$21</f>
        <v>0</v>
      </c>
      <c r="Z86" s="21">
        <f>FROND_NERVURE_Geom!$F$21</f>
        <v>0</v>
      </c>
      <c r="AA86" s="334">
        <f>FROND_NERVURE_Geom!$C$22</f>
        <v>0</v>
      </c>
      <c r="AB86" s="21">
        <f>FROND_NERVURE_Geom!$F$22</f>
        <v>0</v>
      </c>
      <c r="AC86" s="334">
        <f>FROND_NERVURE_Geom!$C$23</f>
        <v>0</v>
      </c>
      <c r="AD86" s="21">
        <f>FROND_NERVURE_Geom!$F$23</f>
        <v>0</v>
      </c>
      <c r="AE86" s="334">
        <f>FROND_NERVURE_Geom!$C$24</f>
        <v>0</v>
      </c>
      <c r="AF86" s="21">
        <f>FROND_NERVURE_Geom!$F$24</f>
        <v>0</v>
      </c>
      <c r="AG86" s="334">
        <f>FROND_NERVURE_Geom!$C$25</f>
        <v>0</v>
      </c>
      <c r="AH86" s="21">
        <f>FROND_NERVURE_Geom!$F$25</f>
        <v>0</v>
      </c>
      <c r="AI86" s="334">
        <f>FROND_NERVURE_Geom!$C$26</f>
        <v>0</v>
      </c>
      <c r="AJ86" s="21">
        <f>FROND_NERVURE_Geom!$F$26</f>
        <v>0</v>
      </c>
      <c r="AK86" s="334">
        <f>FROND_NERVURE_Geom!$C$27</f>
        <v>0</v>
      </c>
      <c r="AL86" s="21">
        <f>FROND_NERVURE_Geom!$F$27</f>
        <v>0</v>
      </c>
      <c r="AM86" s="334">
        <f>FROND_NERVURE_Geom!$C$28</f>
        <v>0</v>
      </c>
      <c r="AN86" s="21">
        <f>FROND_NERVURE_Geom!$F$28</f>
        <v>0</v>
      </c>
      <c r="AO86" s="334">
        <f>FROND_NERVURE_Geom!$C$29</f>
        <v>0</v>
      </c>
      <c r="AP86" s="21">
        <f>FROND_NERVURE_Geom!$F$29</f>
        <v>0</v>
      </c>
      <c r="AQ86" s="334">
        <f>FROND_NERVURE_Geom!$C$30</f>
        <v>0</v>
      </c>
      <c r="AR86" s="21">
        <f>FROND_NERVURE_Geom!$F$30</f>
        <v>0</v>
      </c>
      <c r="AS86" s="334">
        <f>FROND_NERVURE_Geom!$C$31</f>
        <v>0</v>
      </c>
      <c r="AT86" s="21">
        <f>FROND_NERVURE_Geom!$F$31</f>
        <v>0</v>
      </c>
      <c r="AU86" s="334">
        <f>FROND_NERVURE_Geom!$C$32</f>
        <v>0</v>
      </c>
      <c r="AV86" s="21">
        <f>FROND_NERVURE_Geom!$F$32</f>
        <v>0</v>
      </c>
      <c r="AW86" s="334">
        <f>FROND_NERVURE_Geom!$C$33</f>
        <v>0</v>
      </c>
      <c r="AX86" s="21">
        <f>FROND_NERVURE_Geom!$F$33</f>
        <v>0</v>
      </c>
      <c r="AY86" s="334">
        <f>FROND_NERVURE_Geom!$C$34</f>
        <v>0</v>
      </c>
      <c r="AZ86" s="21">
        <f>FROND_NERVURE_Geom!$F$34</f>
        <v>0</v>
      </c>
      <c r="BA86" s="334">
        <f>FROND_NERVURE_Geom!$C$35</f>
        <v>0</v>
      </c>
      <c r="BB86" s="21">
        <f>FROND_NERVURE_Geom!$F$35</f>
        <v>0</v>
      </c>
      <c r="BC86" s="334">
        <f>FROND_NERVURE_Geom!$C$36</f>
        <v>0</v>
      </c>
      <c r="BD86" s="21">
        <f>FROND_NERVURE_Geom!$F$36</f>
        <v>0</v>
      </c>
      <c r="BE86" s="334">
        <f>FROND_NERVURE_Geom!$C$37</f>
        <v>0</v>
      </c>
      <c r="BF86" s="21">
        <f>FROND_NERVURE_Geom!$F$37</f>
        <v>0</v>
      </c>
      <c r="BG86" s="52" t="s">
        <v>69</v>
      </c>
      <c r="BH86" s="16"/>
    </row>
    <row r="87" spans="1:60" x14ac:dyDescent="0.2">
      <c r="A87" s="20"/>
      <c r="B87" s="11" t="s">
        <v>33</v>
      </c>
      <c r="C87" s="2" t="s">
        <v>170</v>
      </c>
      <c r="D87" s="7" t="s">
        <v>12</v>
      </c>
      <c r="E87" s="9" t="s">
        <v>0</v>
      </c>
      <c r="F87" s="40" t="s">
        <v>7</v>
      </c>
      <c r="G87" s="46">
        <f>FROND_NERVURE_Geom!$G$9</f>
        <v>1</v>
      </c>
      <c r="H87" s="72">
        <f>FROND_NERVURE_Geom!$G$10</f>
        <v>1</v>
      </c>
      <c r="I87" s="334">
        <f>FROND_NERVURE_Geom!$C$13</f>
        <v>1</v>
      </c>
      <c r="J87" s="21">
        <f>FROND_NERVURE_Geom!$G$13</f>
        <v>1</v>
      </c>
      <c r="K87" s="334">
        <f>FROND_NERVURE_Geom!$C$14</f>
        <v>100</v>
      </c>
      <c r="L87" s="21">
        <f>FROND_NERVURE_Geom!$G$14</f>
        <v>0</v>
      </c>
      <c r="M87" s="334">
        <f>FROND_NERVURE_Geom!$C$15</f>
        <v>200</v>
      </c>
      <c r="N87" s="21">
        <f>FROND_NERVURE_Geom!$G$15</f>
        <v>0</v>
      </c>
      <c r="O87" s="334">
        <f>FROND_NERVURE_Geom!$C$16</f>
        <v>300</v>
      </c>
      <c r="P87" s="21">
        <f>FROND_NERVURE_Geom!$G$16</f>
        <v>0</v>
      </c>
      <c r="Q87" s="334">
        <f>FROND_NERVURE_Geom!$C$17</f>
        <v>400</v>
      </c>
      <c r="R87" s="21">
        <f>FROND_NERVURE_Geom!$G$17</f>
        <v>0</v>
      </c>
      <c r="S87" s="334">
        <f>FROND_NERVURE_Geom!$C$18</f>
        <v>500</v>
      </c>
      <c r="T87" s="21">
        <f>FROND_NERVURE_Geom!$G$18</f>
        <v>0</v>
      </c>
      <c r="U87" s="334">
        <f>FROND_NERVURE_Geom!$C$19</f>
        <v>600</v>
      </c>
      <c r="V87" s="21">
        <f>FROND_NERVURE_Geom!$G$19</f>
        <v>0</v>
      </c>
      <c r="W87" s="334">
        <f>FROND_NERVURE_Geom!$C$20</f>
        <v>0</v>
      </c>
      <c r="X87" s="21">
        <f>FROND_NERVURE_Geom!$G$20</f>
        <v>0</v>
      </c>
      <c r="Y87" s="334">
        <f>FROND_NERVURE_Geom!$C$21</f>
        <v>0</v>
      </c>
      <c r="Z87" s="21">
        <f>FROND_NERVURE_Geom!$G$21</f>
        <v>0</v>
      </c>
      <c r="AA87" s="334">
        <f>FROND_NERVURE_Geom!$C$22</f>
        <v>0</v>
      </c>
      <c r="AB87" s="21">
        <f>FROND_NERVURE_Geom!$G$22</f>
        <v>0</v>
      </c>
      <c r="AC87" s="334">
        <f>FROND_NERVURE_Geom!$C$23</f>
        <v>0</v>
      </c>
      <c r="AD87" s="21">
        <f>FROND_NERVURE_Geom!$G$23</f>
        <v>0</v>
      </c>
      <c r="AE87" s="334">
        <f>FROND_NERVURE_Geom!$C$24</f>
        <v>0</v>
      </c>
      <c r="AF87" s="21">
        <f>FROND_NERVURE_Geom!$G$24</f>
        <v>0</v>
      </c>
      <c r="AG87" s="334">
        <f>FROND_NERVURE_Geom!$C$25</f>
        <v>0</v>
      </c>
      <c r="AH87" s="21">
        <f>FROND_NERVURE_Geom!$G$25</f>
        <v>0</v>
      </c>
      <c r="AI87" s="334">
        <f>FROND_NERVURE_Geom!$C$26</f>
        <v>0</v>
      </c>
      <c r="AJ87" s="21">
        <f>FROND_NERVURE_Geom!$G$26</f>
        <v>0</v>
      </c>
      <c r="AK87" s="334">
        <f>FROND_NERVURE_Geom!$C$27</f>
        <v>0</v>
      </c>
      <c r="AL87" s="21">
        <f>FROND_NERVURE_Geom!$G$27</f>
        <v>0</v>
      </c>
      <c r="AM87" s="334">
        <f>FROND_NERVURE_Geom!$C$28</f>
        <v>0</v>
      </c>
      <c r="AN87" s="21">
        <f>FROND_NERVURE_Geom!$G$28</f>
        <v>0</v>
      </c>
      <c r="AO87" s="334">
        <f>FROND_NERVURE_Geom!$C$29</f>
        <v>0</v>
      </c>
      <c r="AP87" s="21">
        <f>FROND_NERVURE_Geom!$G$29</f>
        <v>0</v>
      </c>
      <c r="AQ87" s="334">
        <f>FROND_NERVURE_Geom!$C$30</f>
        <v>0</v>
      </c>
      <c r="AR87" s="21">
        <f>FROND_NERVURE_Geom!$G$30</f>
        <v>0</v>
      </c>
      <c r="AS87" s="334">
        <f>FROND_NERVURE_Geom!$C$31</f>
        <v>0</v>
      </c>
      <c r="AT87" s="21">
        <f>FROND_NERVURE_Geom!$G$31</f>
        <v>0</v>
      </c>
      <c r="AU87" s="334">
        <f>FROND_NERVURE_Geom!$C$32</f>
        <v>0</v>
      </c>
      <c r="AV87" s="21">
        <f>FROND_NERVURE_Geom!$G$32</f>
        <v>0</v>
      </c>
      <c r="AW87" s="334">
        <f>FROND_NERVURE_Geom!$C$33</f>
        <v>0</v>
      </c>
      <c r="AX87" s="21">
        <f>FROND_NERVURE_Geom!$G$33</f>
        <v>0</v>
      </c>
      <c r="AY87" s="334">
        <f>FROND_NERVURE_Geom!$C$34</f>
        <v>0</v>
      </c>
      <c r="AZ87" s="21">
        <f>FROND_NERVURE_Geom!$G$34</f>
        <v>0</v>
      </c>
      <c r="BA87" s="334">
        <f>FROND_NERVURE_Geom!$C$35</f>
        <v>0</v>
      </c>
      <c r="BB87" s="21">
        <f>FROND_NERVURE_Geom!$G$35</f>
        <v>0</v>
      </c>
      <c r="BC87" s="334">
        <f>FROND_NERVURE_Geom!$C$36</f>
        <v>0</v>
      </c>
      <c r="BD87" s="21">
        <f>FROND_NERVURE_Geom!$G$36</f>
        <v>0</v>
      </c>
      <c r="BE87" s="334">
        <f>FROND_NERVURE_Geom!$C$37</f>
        <v>0</v>
      </c>
      <c r="BF87" s="21">
        <f>FROND_NERVURE_Geom!$G$37</f>
        <v>0</v>
      </c>
      <c r="BG87" s="52" t="s">
        <v>69</v>
      </c>
      <c r="BH87" s="16"/>
    </row>
    <row r="88" spans="1:60" s="65" customFormat="1" ht="18.75" x14ac:dyDescent="0.25">
      <c r="A88" s="21" t="s">
        <v>69</v>
      </c>
      <c r="B88" s="61"/>
      <c r="C88" s="62" t="s">
        <v>659</v>
      </c>
      <c r="D88" s="62"/>
      <c r="E88" s="62"/>
      <c r="F88" s="62"/>
      <c r="G88" s="61"/>
      <c r="H88" s="67"/>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52" t="s">
        <v>69</v>
      </c>
      <c r="BH88" s="64"/>
    </row>
    <row r="89" spans="1:60" x14ac:dyDescent="0.2">
      <c r="A89" s="20"/>
      <c r="B89" s="11" t="s">
        <v>805</v>
      </c>
      <c r="C89" s="211" t="s">
        <v>1000</v>
      </c>
      <c r="D89" s="7" t="s">
        <v>12</v>
      </c>
      <c r="E89" s="9" t="s">
        <v>4</v>
      </c>
      <c r="F89" s="40" t="s">
        <v>11</v>
      </c>
      <c r="G89" s="46">
        <f>PINNAE_Prod!$D$9</f>
        <v>1</v>
      </c>
      <c r="H89" s="72">
        <f>PINNAE_Prod!$D$10</f>
        <v>1</v>
      </c>
      <c r="I89" s="56">
        <f>PINNAE_Prod!$C$13</f>
        <v>1</v>
      </c>
      <c r="J89" s="21">
        <f>PINNAE_Prod!$D$13</f>
        <v>10</v>
      </c>
      <c r="K89" s="56">
        <f>PINNAE_Prod!$C$14</f>
        <v>0</v>
      </c>
      <c r="L89" s="21">
        <f>PINNAE_Prod!$D$14</f>
        <v>0</v>
      </c>
      <c r="M89" s="56">
        <f>PINNAE_Prod!$C$15</f>
        <v>0</v>
      </c>
      <c r="N89" s="21">
        <f>PINNAE_Prod!$D$15</f>
        <v>0</v>
      </c>
      <c r="O89" s="56">
        <f>PINNAE_Prod!$C$16</f>
        <v>0</v>
      </c>
      <c r="P89" s="21">
        <f>PINNAE_Prod!$D$16</f>
        <v>0</v>
      </c>
      <c r="Q89" s="56">
        <f>PINNAE_Prod!$C$17</f>
        <v>0</v>
      </c>
      <c r="R89" s="21">
        <f>PINNAE_Prod!$D$17</f>
        <v>0</v>
      </c>
      <c r="S89" s="56">
        <f>PINNAE_Prod!$C$18</f>
        <v>0</v>
      </c>
      <c r="T89" s="21">
        <f>PINNAE_Prod!$D$18</f>
        <v>0</v>
      </c>
      <c r="U89" s="56">
        <f>PINNAE_Prod!$C$19</f>
        <v>0</v>
      </c>
      <c r="V89" s="21">
        <f>PINNAE_Prod!$D$19</f>
        <v>0</v>
      </c>
      <c r="W89" s="56">
        <f>PINNAE_Prod!$C$20</f>
        <v>0</v>
      </c>
      <c r="X89" s="21">
        <f>PINNAE_Prod!$D$20</f>
        <v>0</v>
      </c>
      <c r="Y89" s="56">
        <f>PINNAE_Prod!$C$21</f>
        <v>0</v>
      </c>
      <c r="Z89" s="21">
        <f>PINNAE_Prod!$D$21</f>
        <v>0</v>
      </c>
      <c r="AA89" s="56">
        <f>PINNAE_Prod!$C$22</f>
        <v>0</v>
      </c>
      <c r="AB89" s="21">
        <f>PINNAE_Prod!$D$22</f>
        <v>0</v>
      </c>
      <c r="AC89" s="56">
        <f>PINNAE_Prod!$C$23</f>
        <v>0</v>
      </c>
      <c r="AD89" s="21">
        <f>PINNAE_Prod!$D$23</f>
        <v>0</v>
      </c>
      <c r="AE89" s="56">
        <f>PINNAE_Prod!$C$24</f>
        <v>0</v>
      </c>
      <c r="AF89" s="21">
        <f>PINNAE_Prod!$D$24</f>
        <v>0</v>
      </c>
      <c r="AG89" s="56">
        <f>PINNAE_Prod!$C$25</f>
        <v>0</v>
      </c>
      <c r="AH89" s="21">
        <f>PINNAE_Prod!$D$25</f>
        <v>0</v>
      </c>
      <c r="AI89" s="56">
        <f>PINNAE_Prod!$C$26</f>
        <v>0</v>
      </c>
      <c r="AJ89" s="21">
        <f>PINNAE_Prod!$D$26</f>
        <v>0</v>
      </c>
      <c r="AK89" s="56">
        <f>PINNAE_Prod!$C$27</f>
        <v>0</v>
      </c>
      <c r="AL89" s="21">
        <f>PINNAE_Prod!$D$27</f>
        <v>0</v>
      </c>
      <c r="AM89" s="56">
        <f>PINNAE_Prod!$C$28</f>
        <v>0</v>
      </c>
      <c r="AN89" s="21">
        <f>PINNAE_Prod!$D$28</f>
        <v>0</v>
      </c>
      <c r="AO89" s="56">
        <f>PINNAE_Prod!$C$29</f>
        <v>0</v>
      </c>
      <c r="AP89" s="21">
        <f>PINNAE_Prod!$D$29</f>
        <v>0</v>
      </c>
      <c r="AQ89" s="56">
        <f>PINNAE_Prod!$C$30</f>
        <v>0</v>
      </c>
      <c r="AR89" s="21">
        <f>PINNAE_Prod!$D$30</f>
        <v>0</v>
      </c>
      <c r="AS89" s="56">
        <f>PINNAE_Prod!$C$31</f>
        <v>0</v>
      </c>
      <c r="AT89" s="21">
        <f>PINNAE_Prod!$D$31</f>
        <v>0</v>
      </c>
      <c r="AU89" s="56">
        <f>PINNAE_Prod!$C$32</f>
        <v>0</v>
      </c>
      <c r="AV89" s="21">
        <f>PINNAE_Prod!$D$32</f>
        <v>0</v>
      </c>
      <c r="AW89" s="56">
        <f>PINNAE_Prod!$C$33</f>
        <v>0</v>
      </c>
      <c r="AX89" s="21">
        <f>PINNAE_Prod!$D$33</f>
        <v>0</v>
      </c>
      <c r="AY89" s="56">
        <f>PINNAE_Prod!$C$34</f>
        <v>0</v>
      </c>
      <c r="AZ89" s="21">
        <f>PINNAE_Prod!$D$34</f>
        <v>0</v>
      </c>
      <c r="BA89" s="56">
        <f>PINNAE_Prod!$C$35</f>
        <v>0</v>
      </c>
      <c r="BB89" s="21">
        <f>PINNAE_Prod!$D$35</f>
        <v>0</v>
      </c>
      <c r="BC89" s="56">
        <f>PINNAE_Prod!$C$36</f>
        <v>0</v>
      </c>
      <c r="BD89" s="21">
        <f>PINNAE_Prod!$D$36</f>
        <v>0</v>
      </c>
      <c r="BE89" s="56">
        <f>PINNAE_Prod!$C$37</f>
        <v>0</v>
      </c>
      <c r="BF89" s="21">
        <f>PINNAE_Prod!$D$37</f>
        <v>0</v>
      </c>
      <c r="BG89" s="52" t="s">
        <v>69</v>
      </c>
      <c r="BH89" s="16"/>
    </row>
    <row r="90" spans="1:60" x14ac:dyDescent="0.2">
      <c r="A90" s="20"/>
      <c r="B90" s="11" t="s">
        <v>839</v>
      </c>
      <c r="C90" s="211" t="s">
        <v>994</v>
      </c>
      <c r="D90" s="7" t="s">
        <v>12</v>
      </c>
      <c r="E90" s="9" t="s">
        <v>4</v>
      </c>
      <c r="F90" s="40" t="s">
        <v>11</v>
      </c>
      <c r="G90" s="46">
        <f>PINNAE_Prod!$E$9</f>
        <v>1</v>
      </c>
      <c r="H90" s="72">
        <f>PINNAE_Prod!$E$10</f>
        <v>1</v>
      </c>
      <c r="I90" s="56">
        <f>PINNAE_Prod!$C$13</f>
        <v>1</v>
      </c>
      <c r="J90" s="21">
        <f>PINNAE_Prod!$E$13</f>
        <v>0</v>
      </c>
      <c r="K90" s="56">
        <f>PINNAE_Prod!$C$14</f>
        <v>0</v>
      </c>
      <c r="L90" s="21">
        <f>PINNAE_Prod!$E$14</f>
        <v>0</v>
      </c>
      <c r="M90" s="56">
        <f>PINNAE_Prod!$C$15</f>
        <v>0</v>
      </c>
      <c r="N90" s="21">
        <f>PINNAE_Prod!$E$15</f>
        <v>0</v>
      </c>
      <c r="O90" s="56">
        <f>PINNAE_Prod!$C$16</f>
        <v>0</v>
      </c>
      <c r="P90" s="21">
        <f>PINNAE_Prod!$E$16</f>
        <v>0</v>
      </c>
      <c r="Q90" s="56">
        <f>PINNAE_Prod!$C$17</f>
        <v>0</v>
      </c>
      <c r="R90" s="21">
        <f>PINNAE_Prod!$E$17</f>
        <v>0</v>
      </c>
      <c r="S90" s="56">
        <f>PINNAE_Prod!$C$18</f>
        <v>0</v>
      </c>
      <c r="T90" s="21">
        <f>PINNAE_Prod!$E$18</f>
        <v>0</v>
      </c>
      <c r="U90" s="56">
        <f>PINNAE_Prod!$C$19</f>
        <v>0</v>
      </c>
      <c r="V90" s="21">
        <f>PINNAE_Prod!$E$19</f>
        <v>0</v>
      </c>
      <c r="W90" s="56">
        <f>PINNAE_Prod!$C$20</f>
        <v>0</v>
      </c>
      <c r="X90" s="21">
        <f>PINNAE_Prod!$E$20</f>
        <v>0</v>
      </c>
      <c r="Y90" s="56">
        <f>PINNAE_Prod!$C$21</f>
        <v>0</v>
      </c>
      <c r="Z90" s="21">
        <f>PINNAE_Prod!$E$21</f>
        <v>0</v>
      </c>
      <c r="AA90" s="56">
        <f>PINNAE_Prod!$C$22</f>
        <v>0</v>
      </c>
      <c r="AB90" s="21">
        <f>PINNAE_Prod!$E$22</f>
        <v>0</v>
      </c>
      <c r="AC90" s="56">
        <f>PINNAE_Prod!$C$23</f>
        <v>0</v>
      </c>
      <c r="AD90" s="21">
        <f>PINNAE_Prod!$E$23</f>
        <v>0</v>
      </c>
      <c r="AE90" s="56">
        <f>PINNAE_Prod!$C$24</f>
        <v>0</v>
      </c>
      <c r="AF90" s="21">
        <f>PINNAE_Prod!$E$24</f>
        <v>0</v>
      </c>
      <c r="AG90" s="56">
        <f>PINNAE_Prod!$C$25</f>
        <v>0</v>
      </c>
      <c r="AH90" s="21">
        <f>PINNAE_Prod!$E$25</f>
        <v>0</v>
      </c>
      <c r="AI90" s="56">
        <f>PINNAE_Prod!$C$26</f>
        <v>0</v>
      </c>
      <c r="AJ90" s="21">
        <f>PINNAE_Prod!$E$26</f>
        <v>0</v>
      </c>
      <c r="AK90" s="56">
        <f>PINNAE_Prod!$C$27</f>
        <v>0</v>
      </c>
      <c r="AL90" s="21">
        <f>PINNAE_Prod!$E$27</f>
        <v>0</v>
      </c>
      <c r="AM90" s="56">
        <f>PINNAE_Prod!$C$28</f>
        <v>0</v>
      </c>
      <c r="AN90" s="21">
        <f>PINNAE_Prod!$E$28</f>
        <v>0</v>
      </c>
      <c r="AO90" s="56">
        <f>PINNAE_Prod!$C$29</f>
        <v>0</v>
      </c>
      <c r="AP90" s="21">
        <f>PINNAE_Prod!$E$29</f>
        <v>0</v>
      </c>
      <c r="AQ90" s="56">
        <f>PINNAE_Prod!$C$30</f>
        <v>0</v>
      </c>
      <c r="AR90" s="21">
        <f>PINNAE_Prod!$E$30</f>
        <v>0</v>
      </c>
      <c r="AS90" s="56">
        <f>PINNAE_Prod!$C$31</f>
        <v>0</v>
      </c>
      <c r="AT90" s="21">
        <f>PINNAE_Prod!$E$31</f>
        <v>0</v>
      </c>
      <c r="AU90" s="56">
        <f>PINNAE_Prod!$C$32</f>
        <v>0</v>
      </c>
      <c r="AV90" s="21">
        <f>PINNAE_Prod!$E$32</f>
        <v>0</v>
      </c>
      <c r="AW90" s="56">
        <f>PINNAE_Prod!$C$33</f>
        <v>0</v>
      </c>
      <c r="AX90" s="21">
        <f>PINNAE_Prod!$E$33</f>
        <v>0</v>
      </c>
      <c r="AY90" s="56">
        <f>PINNAE_Prod!$C$34</f>
        <v>0</v>
      </c>
      <c r="AZ90" s="21">
        <f>PINNAE_Prod!$E$34</f>
        <v>0</v>
      </c>
      <c r="BA90" s="56">
        <f>PINNAE_Prod!$C$35</f>
        <v>0</v>
      </c>
      <c r="BB90" s="21">
        <f>PINNAE_Prod!$E$35</f>
        <v>0</v>
      </c>
      <c r="BC90" s="56">
        <f>PINNAE_Prod!$C$36</f>
        <v>0</v>
      </c>
      <c r="BD90" s="21">
        <f>PINNAE_Prod!$E$36</f>
        <v>0</v>
      </c>
      <c r="BE90" s="56">
        <f>PINNAE_Prod!$C$37</f>
        <v>0</v>
      </c>
      <c r="BF90" s="21">
        <f>PINNAE_Prod!$E$37</f>
        <v>0</v>
      </c>
      <c r="BG90" s="52" t="s">
        <v>69</v>
      </c>
      <c r="BH90" s="16"/>
    </row>
    <row r="91" spans="1:60" x14ac:dyDescent="0.2">
      <c r="A91" s="20"/>
      <c r="B91" s="11" t="s">
        <v>860</v>
      </c>
      <c r="C91" s="211" t="s">
        <v>995</v>
      </c>
      <c r="D91" s="69" t="s">
        <v>12</v>
      </c>
      <c r="E91" s="9" t="s">
        <v>5</v>
      </c>
      <c r="F91" s="40" t="s">
        <v>7</v>
      </c>
      <c r="G91" s="46">
        <f>PINNAE_Prod!$G$9</f>
        <v>1</v>
      </c>
      <c r="H91" s="72">
        <f>PINNAE_Prod!$G$10</f>
        <v>2</v>
      </c>
      <c r="I91" s="76">
        <f>PINNAE_Prod!$F$13</f>
        <v>1</v>
      </c>
      <c r="J91" s="262">
        <f>PINNAE_Prod!$G$13</f>
        <v>0.4</v>
      </c>
      <c r="K91" s="76">
        <f>PINNAE_Prod!$F$14</f>
        <v>5</v>
      </c>
      <c r="L91" s="262">
        <f>PINNAE_Prod!$G$14</f>
        <v>1</v>
      </c>
      <c r="M91" s="76">
        <f>PINNAE_Prod!$F$15</f>
        <v>0</v>
      </c>
      <c r="N91" s="262">
        <f>PINNAE_Prod!$G$15</f>
        <v>0</v>
      </c>
      <c r="O91" s="76">
        <f>PINNAE_Prod!$F$16</f>
        <v>0</v>
      </c>
      <c r="P91" s="262">
        <f>PINNAE_Prod!$G$16</f>
        <v>0</v>
      </c>
      <c r="Q91" s="76">
        <f>PINNAE_Prod!$F$17</f>
        <v>0</v>
      </c>
      <c r="R91" s="262">
        <f>PINNAE_Prod!$G$17</f>
        <v>0</v>
      </c>
      <c r="S91" s="76">
        <f>PINNAE_Prod!$F$18</f>
        <v>0</v>
      </c>
      <c r="T91" s="262">
        <f>PINNAE_Prod!$G$18</f>
        <v>0</v>
      </c>
      <c r="U91" s="76">
        <f>PINNAE_Prod!$F$19</f>
        <v>0</v>
      </c>
      <c r="V91" s="262">
        <f>PINNAE_Prod!$G$19</f>
        <v>0</v>
      </c>
      <c r="W91" s="76">
        <f>PINNAE_Prod!$F$20</f>
        <v>0</v>
      </c>
      <c r="X91" s="262">
        <f>PINNAE_Prod!$G$20</f>
        <v>0</v>
      </c>
      <c r="Y91" s="76">
        <f>PINNAE_Prod!$F$21</f>
        <v>0</v>
      </c>
      <c r="Z91" s="262">
        <f>PINNAE_Prod!$G$21</f>
        <v>0</v>
      </c>
      <c r="AA91" s="76">
        <f>PINNAE_Prod!$F$22</f>
        <v>0</v>
      </c>
      <c r="AB91" s="262">
        <f>PINNAE_Prod!$G$22</f>
        <v>0</v>
      </c>
      <c r="AC91" s="76">
        <f>PINNAE_Prod!$F$23</f>
        <v>0</v>
      </c>
      <c r="AD91" s="262">
        <f>PINNAE_Prod!$G$23</f>
        <v>0</v>
      </c>
      <c r="AE91" s="76">
        <f>PINNAE_Prod!$F$24</f>
        <v>0</v>
      </c>
      <c r="AF91" s="262">
        <f>PINNAE_Prod!$G$24</f>
        <v>0</v>
      </c>
      <c r="AG91" s="76">
        <f>PINNAE_Prod!$F$25</f>
        <v>0</v>
      </c>
      <c r="AH91" s="262">
        <f>PINNAE_Prod!$G$25</f>
        <v>0</v>
      </c>
      <c r="AI91" s="76">
        <f>PINNAE_Prod!$F$26</f>
        <v>0</v>
      </c>
      <c r="AJ91" s="262">
        <f>PINNAE_Prod!$G$26</f>
        <v>0</v>
      </c>
      <c r="AK91" s="76">
        <f>PINNAE_Prod!$F$27</f>
        <v>0</v>
      </c>
      <c r="AL91" s="262">
        <f>PINNAE_Prod!$G$27</f>
        <v>0</v>
      </c>
      <c r="AM91" s="76">
        <f>PINNAE_Prod!$F$28</f>
        <v>0</v>
      </c>
      <c r="AN91" s="262">
        <f>PINNAE_Prod!$G$28</f>
        <v>0</v>
      </c>
      <c r="AO91" s="76">
        <f>PINNAE_Prod!$F$29</f>
        <v>0</v>
      </c>
      <c r="AP91" s="262">
        <f>PINNAE_Prod!$G$29</f>
        <v>0</v>
      </c>
      <c r="AQ91" s="76">
        <f>PINNAE_Prod!$F$30</f>
        <v>0</v>
      </c>
      <c r="AR91" s="262">
        <f>PINNAE_Prod!$G$30</f>
        <v>0</v>
      </c>
      <c r="AS91" s="76">
        <f>PINNAE_Prod!$F$31</f>
        <v>0</v>
      </c>
      <c r="AT91" s="262">
        <f>PINNAE_Prod!$G$31</f>
        <v>0</v>
      </c>
      <c r="AU91" s="76">
        <f>PINNAE_Prod!$F$32</f>
        <v>0</v>
      </c>
      <c r="AV91" s="262">
        <f>PINNAE_Prod!$G$32</f>
        <v>0</v>
      </c>
      <c r="AW91" s="76">
        <f>PINNAE_Prod!$F$33</f>
        <v>0</v>
      </c>
      <c r="AX91" s="262">
        <f>PINNAE_Prod!$G$33</f>
        <v>0</v>
      </c>
      <c r="AY91" s="76">
        <f>PINNAE_Prod!$F$34</f>
        <v>0</v>
      </c>
      <c r="AZ91" s="262">
        <f>PINNAE_Prod!$G$34</f>
        <v>0</v>
      </c>
      <c r="BA91" s="76">
        <f>PINNAE_Prod!$F$35</f>
        <v>0</v>
      </c>
      <c r="BB91" s="262">
        <f>PINNAE_Prod!$G$35</f>
        <v>0</v>
      </c>
      <c r="BC91" s="76">
        <f>PINNAE_Prod!$F$36</f>
        <v>0</v>
      </c>
      <c r="BD91" s="262">
        <f>PINNAE_Prod!$G$36</f>
        <v>0</v>
      </c>
      <c r="BE91" s="76">
        <f>PINNAE_Prod!$F$37</f>
        <v>0</v>
      </c>
      <c r="BF91" s="21">
        <f>PINNAE_Prod!$G$37</f>
        <v>0</v>
      </c>
      <c r="BG91" s="52" t="s">
        <v>69</v>
      </c>
      <c r="BH91" s="16"/>
    </row>
    <row r="92" spans="1:60" x14ac:dyDescent="0.2">
      <c r="A92" s="20"/>
      <c r="B92" s="11" t="s">
        <v>806</v>
      </c>
      <c r="C92" s="211" t="s">
        <v>996</v>
      </c>
      <c r="D92" s="7" t="s">
        <v>12</v>
      </c>
      <c r="E92" s="9" t="s">
        <v>4</v>
      </c>
      <c r="F92" s="40" t="s">
        <v>11</v>
      </c>
      <c r="G92" s="46">
        <f>PINNAE_Prod!$I$9</f>
        <v>0</v>
      </c>
      <c r="H92" s="72">
        <f>PINNAE_Prod!$I$10</f>
        <v>1</v>
      </c>
      <c r="I92" s="56">
        <f>PINNAE_Prod!$C$13</f>
        <v>1</v>
      </c>
      <c r="J92" s="28">
        <f>PINNAE_Prod!$I$13</f>
        <v>88</v>
      </c>
      <c r="K92" s="56">
        <f>PINNAE_Prod!$C$14</f>
        <v>0</v>
      </c>
      <c r="L92" s="28">
        <f>PINNAE_Prod!$I$14</f>
        <v>0</v>
      </c>
      <c r="M92" s="56">
        <f>PINNAE_Prod!$C$15</f>
        <v>0</v>
      </c>
      <c r="N92" s="28">
        <f>PINNAE_Prod!$I$15</f>
        <v>0</v>
      </c>
      <c r="O92" s="56">
        <f>PINNAE_Prod!$C$16</f>
        <v>0</v>
      </c>
      <c r="P92" s="28">
        <f>PINNAE_Prod!$I$16</f>
        <v>0</v>
      </c>
      <c r="Q92" s="56">
        <f>PINNAE_Prod!$C$17</f>
        <v>0</v>
      </c>
      <c r="R92" s="28">
        <f>PINNAE_Prod!$I$17</f>
        <v>0</v>
      </c>
      <c r="S92" s="56">
        <f>PINNAE_Prod!$C$18</f>
        <v>0</v>
      </c>
      <c r="T92" s="28">
        <f>PINNAE_Prod!$I$18</f>
        <v>0</v>
      </c>
      <c r="U92" s="56">
        <f>PINNAE_Prod!$C$19</f>
        <v>0</v>
      </c>
      <c r="V92" s="28">
        <f>PINNAE_Prod!$I$19</f>
        <v>0</v>
      </c>
      <c r="W92" s="56">
        <f>PINNAE_Prod!$C$20</f>
        <v>0</v>
      </c>
      <c r="X92" s="28">
        <f>PINNAE_Prod!$I$20</f>
        <v>0</v>
      </c>
      <c r="Y92" s="56">
        <f>PINNAE_Prod!$C$21</f>
        <v>0</v>
      </c>
      <c r="Z92" s="28">
        <f>PINNAE_Prod!$I$21</f>
        <v>0</v>
      </c>
      <c r="AA92" s="56">
        <f>PINNAE_Prod!$C$22</f>
        <v>0</v>
      </c>
      <c r="AB92" s="28">
        <f>PINNAE_Prod!$I$22</f>
        <v>0</v>
      </c>
      <c r="AC92" s="56">
        <f>PINNAE_Prod!$C$23</f>
        <v>0</v>
      </c>
      <c r="AD92" s="28">
        <f>PINNAE_Prod!$I$23</f>
        <v>0</v>
      </c>
      <c r="AE92" s="56">
        <f>PINNAE_Prod!$C$24</f>
        <v>0</v>
      </c>
      <c r="AF92" s="28">
        <f>PINNAE_Prod!$I$24</f>
        <v>0</v>
      </c>
      <c r="AG92" s="56">
        <f>PINNAE_Prod!$C$25</f>
        <v>0</v>
      </c>
      <c r="AH92" s="28">
        <f>PINNAE_Prod!$I$25</f>
        <v>0</v>
      </c>
      <c r="AI92" s="56">
        <f>PINNAE_Prod!$C$26</f>
        <v>0</v>
      </c>
      <c r="AJ92" s="28">
        <f>PINNAE_Prod!$I$26</f>
        <v>0</v>
      </c>
      <c r="AK92" s="56">
        <f>PINNAE_Prod!$C$27</f>
        <v>0</v>
      </c>
      <c r="AL92" s="28">
        <f>PINNAE_Prod!$I$27</f>
        <v>0</v>
      </c>
      <c r="AM92" s="56">
        <f>PINNAE_Prod!$C$28</f>
        <v>0</v>
      </c>
      <c r="AN92" s="28">
        <f>PINNAE_Prod!$I$28</f>
        <v>0</v>
      </c>
      <c r="AO92" s="56">
        <f>PINNAE_Prod!$C$29</f>
        <v>0</v>
      </c>
      <c r="AP92" s="28">
        <f>PINNAE_Prod!$I$29</f>
        <v>0</v>
      </c>
      <c r="AQ92" s="56">
        <f>PINNAE_Prod!$C$30</f>
        <v>0</v>
      </c>
      <c r="AR92" s="28">
        <f>PINNAE_Prod!$I$30</f>
        <v>0</v>
      </c>
      <c r="AS92" s="56">
        <f>PINNAE_Prod!$C$31</f>
        <v>0</v>
      </c>
      <c r="AT92" s="28">
        <f>PINNAE_Prod!$I$31</f>
        <v>0</v>
      </c>
      <c r="AU92" s="56">
        <f>PINNAE_Prod!$C$32</f>
        <v>0</v>
      </c>
      <c r="AV92" s="28">
        <f>PINNAE_Prod!$I$32</f>
        <v>0</v>
      </c>
      <c r="AW92" s="56">
        <f>PINNAE_Prod!$C$33</f>
        <v>0</v>
      </c>
      <c r="AX92" s="28">
        <f>PINNAE_Prod!$I$33</f>
        <v>0</v>
      </c>
      <c r="AY92" s="56">
        <f>PINNAE_Prod!$C$34</f>
        <v>0</v>
      </c>
      <c r="AZ92" s="28">
        <f>PINNAE_Prod!$I$34</f>
        <v>0</v>
      </c>
      <c r="BA92" s="56">
        <f>PINNAE_Prod!$C$35</f>
        <v>0</v>
      </c>
      <c r="BB92" s="28">
        <f>PINNAE_Prod!$I$35</f>
        <v>0</v>
      </c>
      <c r="BC92" s="56">
        <f>PINNAE_Prod!$C$36</f>
        <v>0</v>
      </c>
      <c r="BD92" s="28">
        <f>PINNAE_Prod!$I$36</f>
        <v>0</v>
      </c>
      <c r="BE92" s="56">
        <f>PINNAE_Prod!$C$37</f>
        <v>0</v>
      </c>
      <c r="BF92" s="28">
        <f>PINNAE_Prod!$I$37</f>
        <v>0</v>
      </c>
      <c r="BG92" s="52" t="s">
        <v>69</v>
      </c>
      <c r="BH92" s="16"/>
    </row>
    <row r="93" spans="1:60" x14ac:dyDescent="0.2">
      <c r="A93" s="20"/>
      <c r="B93" s="11" t="s">
        <v>807</v>
      </c>
      <c r="C93" s="211" t="s">
        <v>997</v>
      </c>
      <c r="D93" s="7" t="s">
        <v>12</v>
      </c>
      <c r="E93" s="9" t="s">
        <v>4</v>
      </c>
      <c r="F93" s="40" t="s">
        <v>11</v>
      </c>
      <c r="G93" s="46">
        <f>PINNAE_Prod!$J$9</f>
        <v>0</v>
      </c>
      <c r="H93" s="72">
        <f>PINNAE_Prod!$J$10</f>
        <v>1</v>
      </c>
      <c r="I93" s="56">
        <f>PINNAE_Prod!$C$13</f>
        <v>1</v>
      </c>
      <c r="J93" s="28">
        <f>PINNAE_Prod!$J$13</f>
        <v>0</v>
      </c>
      <c r="K93" s="56">
        <f>PINNAE_Prod!$C$14</f>
        <v>0</v>
      </c>
      <c r="L93" s="28">
        <f>PINNAE_Prod!$J$14</f>
        <v>0</v>
      </c>
      <c r="M93" s="56">
        <f>PINNAE_Prod!$C$15</f>
        <v>0</v>
      </c>
      <c r="N93" s="28">
        <f>PINNAE_Prod!$J$15</f>
        <v>0</v>
      </c>
      <c r="O93" s="56">
        <f>PINNAE_Prod!$C$16</f>
        <v>0</v>
      </c>
      <c r="P93" s="28">
        <f>PINNAE_Prod!$J$16</f>
        <v>0</v>
      </c>
      <c r="Q93" s="56">
        <f>PINNAE_Prod!$C$17</f>
        <v>0</v>
      </c>
      <c r="R93" s="28">
        <f>PINNAE_Prod!$J$17</f>
        <v>0</v>
      </c>
      <c r="S93" s="56">
        <f>PINNAE_Prod!$C$18</f>
        <v>0</v>
      </c>
      <c r="T93" s="28">
        <f>PINNAE_Prod!$J$18</f>
        <v>0</v>
      </c>
      <c r="U93" s="56">
        <f>PINNAE_Prod!$C$19</f>
        <v>0</v>
      </c>
      <c r="V93" s="28">
        <f>PINNAE_Prod!$J$19</f>
        <v>0</v>
      </c>
      <c r="W93" s="56">
        <f>PINNAE_Prod!$C$20</f>
        <v>0</v>
      </c>
      <c r="X93" s="28">
        <f>PINNAE_Prod!$J$20</f>
        <v>0</v>
      </c>
      <c r="Y93" s="56">
        <f>PINNAE_Prod!$C$21</f>
        <v>0</v>
      </c>
      <c r="Z93" s="28">
        <f>PINNAE_Prod!$J$21</f>
        <v>0</v>
      </c>
      <c r="AA93" s="56">
        <f>PINNAE_Prod!$C$22</f>
        <v>0</v>
      </c>
      <c r="AB93" s="28">
        <f>PINNAE_Prod!$J$22</f>
        <v>0</v>
      </c>
      <c r="AC93" s="56">
        <f>PINNAE_Prod!$C$23</f>
        <v>0</v>
      </c>
      <c r="AD93" s="28">
        <f>PINNAE_Prod!$J$23</f>
        <v>0</v>
      </c>
      <c r="AE93" s="56">
        <f>PINNAE_Prod!$C$24</f>
        <v>0</v>
      </c>
      <c r="AF93" s="28">
        <f>PINNAE_Prod!$J$24</f>
        <v>0</v>
      </c>
      <c r="AG93" s="56">
        <f>PINNAE_Prod!$C$25</f>
        <v>0</v>
      </c>
      <c r="AH93" s="28">
        <f>PINNAE_Prod!$J$25</f>
        <v>0</v>
      </c>
      <c r="AI93" s="56">
        <f>PINNAE_Prod!$C$26</f>
        <v>0</v>
      </c>
      <c r="AJ93" s="28">
        <f>PINNAE_Prod!$J$26</f>
        <v>0</v>
      </c>
      <c r="AK93" s="56">
        <f>PINNAE_Prod!$C$27</f>
        <v>0</v>
      </c>
      <c r="AL93" s="28">
        <f>PINNAE_Prod!$J$27</f>
        <v>0</v>
      </c>
      <c r="AM93" s="56">
        <f>PINNAE_Prod!$C$28</f>
        <v>0</v>
      </c>
      <c r="AN93" s="28">
        <f>PINNAE_Prod!$J$28</f>
        <v>0</v>
      </c>
      <c r="AO93" s="56">
        <f>PINNAE_Prod!$C$29</f>
        <v>0</v>
      </c>
      <c r="AP93" s="28">
        <f>PINNAE_Prod!$J$29</f>
        <v>0</v>
      </c>
      <c r="AQ93" s="56">
        <f>PINNAE_Prod!$C$30</f>
        <v>0</v>
      </c>
      <c r="AR93" s="28">
        <f>PINNAE_Prod!$J$30</f>
        <v>0</v>
      </c>
      <c r="AS93" s="56">
        <f>PINNAE_Prod!$C$31</f>
        <v>0</v>
      </c>
      <c r="AT93" s="28">
        <f>PINNAE_Prod!$J$31</f>
        <v>0</v>
      </c>
      <c r="AU93" s="56">
        <f>PINNAE_Prod!$C$32</f>
        <v>0</v>
      </c>
      <c r="AV93" s="28">
        <f>PINNAE_Prod!$J$32</f>
        <v>0</v>
      </c>
      <c r="AW93" s="56">
        <f>PINNAE_Prod!$C$33</f>
        <v>0</v>
      </c>
      <c r="AX93" s="28">
        <f>PINNAE_Prod!$J$33</f>
        <v>0</v>
      </c>
      <c r="AY93" s="56">
        <f>PINNAE_Prod!$C$34</f>
        <v>0</v>
      </c>
      <c r="AZ93" s="28">
        <f>PINNAE_Prod!$J$34</f>
        <v>0</v>
      </c>
      <c r="BA93" s="56">
        <f>PINNAE_Prod!$C$35</f>
        <v>0</v>
      </c>
      <c r="BB93" s="28">
        <f>PINNAE_Prod!$J$35</f>
        <v>0</v>
      </c>
      <c r="BC93" s="56">
        <f>PINNAE_Prod!$C$36</f>
        <v>0</v>
      </c>
      <c r="BD93" s="28">
        <f>PINNAE_Prod!$J$36</f>
        <v>0</v>
      </c>
      <c r="BE93" s="56">
        <f>PINNAE_Prod!$C$37</f>
        <v>0</v>
      </c>
      <c r="BF93" s="28">
        <f>PINNAE_Prod!$J$37</f>
        <v>0</v>
      </c>
      <c r="BG93" s="52" t="s">
        <v>69</v>
      </c>
      <c r="BH93" s="16"/>
    </row>
    <row r="94" spans="1:60" x14ac:dyDescent="0.2">
      <c r="A94" s="20"/>
      <c r="B94" s="11" t="s">
        <v>822</v>
      </c>
      <c r="C94" s="211" t="s">
        <v>998</v>
      </c>
      <c r="D94" s="69" t="s">
        <v>12</v>
      </c>
      <c r="E94" s="9" t="s">
        <v>5</v>
      </c>
      <c r="F94" s="40" t="s">
        <v>7</v>
      </c>
      <c r="G94" s="46">
        <f>PINNAE_Prod!$L$9</f>
        <v>1</v>
      </c>
      <c r="H94" s="72">
        <f>PINNAE_Prod!$L$10</f>
        <v>2</v>
      </c>
      <c r="I94" s="76">
        <f>PINNAE_Prod!$K$13</f>
        <v>1</v>
      </c>
      <c r="J94" s="262">
        <f>PINNAE_Prod!$L$13</f>
        <v>0.4</v>
      </c>
      <c r="K94" s="76">
        <f>PINNAE_Prod!$K$14</f>
        <v>5</v>
      </c>
      <c r="L94" s="262">
        <f>PINNAE_Prod!$L$14</f>
        <v>1</v>
      </c>
      <c r="M94" s="76">
        <f>PINNAE_Prod!$K$15</f>
        <v>0</v>
      </c>
      <c r="N94" s="262">
        <f>PINNAE_Prod!$L$15</f>
        <v>0</v>
      </c>
      <c r="O94" s="76">
        <f>PINNAE_Prod!$K$16</f>
        <v>0</v>
      </c>
      <c r="P94" s="262">
        <f>PINNAE_Prod!$L$16</f>
        <v>0</v>
      </c>
      <c r="Q94" s="76">
        <f>PINNAE_Prod!$K$17</f>
        <v>0</v>
      </c>
      <c r="R94" s="262">
        <f>PINNAE_Prod!$L$17</f>
        <v>0</v>
      </c>
      <c r="S94" s="76">
        <f>PINNAE_Prod!$K$18</f>
        <v>0</v>
      </c>
      <c r="T94" s="262">
        <f>PINNAE_Prod!$L$18</f>
        <v>0</v>
      </c>
      <c r="U94" s="76">
        <f>PINNAE_Prod!$K$19</f>
        <v>0</v>
      </c>
      <c r="V94" s="262">
        <f>PINNAE_Prod!$L$19</f>
        <v>0</v>
      </c>
      <c r="W94" s="76">
        <f>PINNAE_Prod!$K$20</f>
        <v>0</v>
      </c>
      <c r="X94" s="262">
        <f>PINNAE_Prod!$L$20</f>
        <v>0</v>
      </c>
      <c r="Y94" s="76">
        <f>PINNAE_Prod!$K$21</f>
        <v>0</v>
      </c>
      <c r="Z94" s="262">
        <f>PINNAE_Prod!$L$21</f>
        <v>0</v>
      </c>
      <c r="AA94" s="76">
        <f>PINNAE_Prod!$K$22</f>
        <v>0</v>
      </c>
      <c r="AB94" s="262">
        <f>PINNAE_Prod!$L$22</f>
        <v>0</v>
      </c>
      <c r="AC94" s="76">
        <f>PINNAE_Prod!$K$23</f>
        <v>0</v>
      </c>
      <c r="AD94" s="262">
        <f>PINNAE_Prod!$L$23</f>
        <v>0</v>
      </c>
      <c r="AE94" s="76">
        <f>PINNAE_Prod!$K$24</f>
        <v>0</v>
      </c>
      <c r="AF94" s="262">
        <f>PINNAE_Prod!$L$24</f>
        <v>0</v>
      </c>
      <c r="AG94" s="76">
        <f>PINNAE_Prod!$K$25</f>
        <v>0</v>
      </c>
      <c r="AH94" s="262">
        <f>PINNAE_Prod!$L$25</f>
        <v>0</v>
      </c>
      <c r="AI94" s="76">
        <f>PINNAE_Prod!$K$26</f>
        <v>0</v>
      </c>
      <c r="AJ94" s="262">
        <f>PINNAE_Prod!$L$26</f>
        <v>0</v>
      </c>
      <c r="AK94" s="76">
        <f>PINNAE_Prod!$K$27</f>
        <v>0</v>
      </c>
      <c r="AL94" s="262">
        <f>PINNAE_Prod!$L$27</f>
        <v>0</v>
      </c>
      <c r="AM94" s="76">
        <f>PINNAE_Prod!$K$28</f>
        <v>0</v>
      </c>
      <c r="AN94" s="262">
        <f>PINNAE_Prod!$L$28</f>
        <v>0</v>
      </c>
      <c r="AO94" s="76">
        <f>PINNAE_Prod!$K$29</f>
        <v>0</v>
      </c>
      <c r="AP94" s="262">
        <f>PINNAE_Prod!$L$29</f>
        <v>0</v>
      </c>
      <c r="AQ94" s="76">
        <f>PINNAE_Prod!$K$30</f>
        <v>0</v>
      </c>
      <c r="AR94" s="262">
        <f>PINNAE_Prod!$L$30</f>
        <v>0</v>
      </c>
      <c r="AS94" s="76">
        <f>PINNAE_Prod!$K$31</f>
        <v>0</v>
      </c>
      <c r="AT94" s="262">
        <f>PINNAE_Prod!$L$31</f>
        <v>0</v>
      </c>
      <c r="AU94" s="76">
        <f>PINNAE_Prod!$K$32</f>
        <v>0</v>
      </c>
      <c r="AV94" s="262">
        <f>PINNAE_Prod!$L$32</f>
        <v>0</v>
      </c>
      <c r="AW94" s="76">
        <f>PINNAE_Prod!$K$33</f>
        <v>0</v>
      </c>
      <c r="AX94" s="262">
        <f>PINNAE_Prod!$L$33</f>
        <v>0</v>
      </c>
      <c r="AY94" s="76">
        <f>PINNAE_Prod!$K$34</f>
        <v>0</v>
      </c>
      <c r="AZ94" s="262">
        <f>PINNAE_Prod!$L$34</f>
        <v>0</v>
      </c>
      <c r="BA94" s="76">
        <f>PINNAE_Prod!$K$35</f>
        <v>0</v>
      </c>
      <c r="BB94" s="262">
        <f>PINNAE_Prod!$L$35</f>
        <v>0</v>
      </c>
      <c r="BC94" s="76">
        <f>PINNAE_Prod!$K$36</f>
        <v>0</v>
      </c>
      <c r="BD94" s="262">
        <f>PINNAE_Prod!$L$36</f>
        <v>0</v>
      </c>
      <c r="BE94" s="76">
        <f>PINNAE_Prod!$K$37</f>
        <v>0</v>
      </c>
      <c r="BF94" s="21">
        <f>PINNAE_Prod!$L$37</f>
        <v>0</v>
      </c>
      <c r="BG94" s="52" t="s">
        <v>69</v>
      </c>
      <c r="BH94" s="16"/>
    </row>
    <row r="95" spans="1:60" x14ac:dyDescent="0.2">
      <c r="A95" s="20"/>
      <c r="B95" s="11" t="s">
        <v>808</v>
      </c>
      <c r="C95" s="211" t="s">
        <v>999</v>
      </c>
      <c r="D95" s="7" t="s">
        <v>12</v>
      </c>
      <c r="E95" s="9" t="s">
        <v>4</v>
      </c>
      <c r="F95" s="40" t="s">
        <v>11</v>
      </c>
      <c r="G95" s="46">
        <f>PINNAE_Prod!$N$9</f>
        <v>0</v>
      </c>
      <c r="H95" s="72">
        <f>PINNAE_Prod!$N$10</f>
        <v>1</v>
      </c>
      <c r="I95" s="56">
        <f>PINNAE_Prod!$C$13</f>
        <v>1</v>
      </c>
      <c r="J95" s="28">
        <f>PINNAE_Prod!$N$13</f>
        <v>2</v>
      </c>
      <c r="K95" s="56">
        <f>PINNAE_Prod!$C$14</f>
        <v>0</v>
      </c>
      <c r="L95" s="28">
        <f>PINNAE_Prod!$N$14</f>
        <v>0</v>
      </c>
      <c r="M95" s="56">
        <f>PINNAE_Prod!$C$15</f>
        <v>0</v>
      </c>
      <c r="N95" s="28">
        <f>PINNAE_Prod!$N$15</f>
        <v>0</v>
      </c>
      <c r="O95" s="56">
        <f>PINNAE_Prod!$C$16</f>
        <v>0</v>
      </c>
      <c r="P95" s="28">
        <f>PINNAE_Prod!$N$16</f>
        <v>0</v>
      </c>
      <c r="Q95" s="56">
        <f>PINNAE_Prod!$C$17</f>
        <v>0</v>
      </c>
      <c r="R95" s="28">
        <f>PINNAE_Prod!$N$17</f>
        <v>0</v>
      </c>
      <c r="S95" s="56">
        <f>PINNAE_Prod!$C$18</f>
        <v>0</v>
      </c>
      <c r="T95" s="28">
        <f>PINNAE_Prod!$N$18</f>
        <v>0</v>
      </c>
      <c r="U95" s="56">
        <f>PINNAE_Prod!$C$19</f>
        <v>0</v>
      </c>
      <c r="V95" s="28">
        <f>PINNAE_Prod!$N$19</f>
        <v>0</v>
      </c>
      <c r="W95" s="56">
        <f>PINNAE_Prod!$C$20</f>
        <v>0</v>
      </c>
      <c r="X95" s="28">
        <f>PINNAE_Prod!$N$20</f>
        <v>0</v>
      </c>
      <c r="Y95" s="56">
        <f>PINNAE_Prod!$C$21</f>
        <v>0</v>
      </c>
      <c r="Z95" s="28">
        <f>PINNAE_Prod!$N$21</f>
        <v>0</v>
      </c>
      <c r="AA95" s="56">
        <f>PINNAE_Prod!$C$22</f>
        <v>0</v>
      </c>
      <c r="AB95" s="28">
        <f>PINNAE_Prod!$N$22</f>
        <v>0</v>
      </c>
      <c r="AC95" s="56">
        <f>PINNAE_Prod!$C$23</f>
        <v>0</v>
      </c>
      <c r="AD95" s="28">
        <f>PINNAE_Prod!$N$23</f>
        <v>0</v>
      </c>
      <c r="AE95" s="56">
        <f>PINNAE_Prod!$C$24</f>
        <v>0</v>
      </c>
      <c r="AF95" s="28">
        <f>PINNAE_Prod!$N$24</f>
        <v>0</v>
      </c>
      <c r="AG95" s="56">
        <f>PINNAE_Prod!$C$25</f>
        <v>0</v>
      </c>
      <c r="AH95" s="28">
        <f>PINNAE_Prod!$N$25</f>
        <v>0</v>
      </c>
      <c r="AI95" s="56">
        <f>PINNAE_Prod!$C$26</f>
        <v>0</v>
      </c>
      <c r="AJ95" s="28">
        <f>PINNAE_Prod!$N$26</f>
        <v>0</v>
      </c>
      <c r="AK95" s="56">
        <f>PINNAE_Prod!$C$27</f>
        <v>0</v>
      </c>
      <c r="AL95" s="28">
        <f>PINNAE_Prod!$N$27</f>
        <v>0</v>
      </c>
      <c r="AM95" s="56">
        <f>PINNAE_Prod!$C$28</f>
        <v>0</v>
      </c>
      <c r="AN95" s="28">
        <f>PINNAE_Prod!$N$28</f>
        <v>0</v>
      </c>
      <c r="AO95" s="56">
        <f>PINNAE_Prod!$C$29</f>
        <v>0</v>
      </c>
      <c r="AP95" s="28">
        <f>PINNAE_Prod!$N$29</f>
        <v>0</v>
      </c>
      <c r="AQ95" s="56">
        <f>PINNAE_Prod!$C$30</f>
        <v>0</v>
      </c>
      <c r="AR95" s="28">
        <f>PINNAE_Prod!$N$30</f>
        <v>0</v>
      </c>
      <c r="AS95" s="56">
        <f>PINNAE_Prod!$C$31</f>
        <v>0</v>
      </c>
      <c r="AT95" s="28">
        <f>PINNAE_Prod!$N$31</f>
        <v>0</v>
      </c>
      <c r="AU95" s="56">
        <f>PINNAE_Prod!$C$32</f>
        <v>0</v>
      </c>
      <c r="AV95" s="28">
        <f>PINNAE_Prod!$N$32</f>
        <v>0</v>
      </c>
      <c r="AW95" s="56">
        <f>PINNAE_Prod!$C$33</f>
        <v>0</v>
      </c>
      <c r="AX95" s="28">
        <f>PINNAE_Prod!$N$33</f>
        <v>0</v>
      </c>
      <c r="AY95" s="56">
        <f>PINNAE_Prod!$C$34</f>
        <v>0</v>
      </c>
      <c r="AZ95" s="28">
        <f>PINNAE_Prod!$N$34</f>
        <v>0</v>
      </c>
      <c r="BA95" s="56">
        <f>PINNAE_Prod!$C$35</f>
        <v>0</v>
      </c>
      <c r="BB95" s="28">
        <f>PINNAE_Prod!$N$35</f>
        <v>0</v>
      </c>
      <c r="BC95" s="56">
        <f>PINNAE_Prod!$C$36</f>
        <v>0</v>
      </c>
      <c r="BD95" s="28">
        <f>PINNAE_Prod!$N$36</f>
        <v>0</v>
      </c>
      <c r="BE95" s="56">
        <f>PINNAE_Prod!$C$37</f>
        <v>0</v>
      </c>
      <c r="BF95" s="28">
        <f>PINNAE_Prod!$N$37</f>
        <v>0</v>
      </c>
      <c r="BG95" s="52" t="s">
        <v>69</v>
      </c>
      <c r="BH95" s="16"/>
    </row>
    <row r="96" spans="1:60" x14ac:dyDescent="0.2">
      <c r="A96" s="20"/>
      <c r="B96" s="11" t="s">
        <v>809</v>
      </c>
      <c r="C96" s="211" t="s">
        <v>1001</v>
      </c>
      <c r="D96" s="7" t="s">
        <v>12</v>
      </c>
      <c r="E96" s="9" t="s">
        <v>4</v>
      </c>
      <c r="F96" s="40" t="s">
        <v>11</v>
      </c>
      <c r="G96" s="46">
        <f>PINNAE_Prod!$O$9</f>
        <v>0</v>
      </c>
      <c r="H96" s="72">
        <f>PINNAE_Prod!$O$10</f>
        <v>1</v>
      </c>
      <c r="I96" s="56">
        <f>PINNAE_Prod!$C$13</f>
        <v>1</v>
      </c>
      <c r="J96" s="28">
        <f>PINNAE_Prod!$O$13</f>
        <v>0</v>
      </c>
      <c r="K96" s="56">
        <f>PINNAE_Prod!$C$14</f>
        <v>0</v>
      </c>
      <c r="L96" s="28">
        <f>PINNAE_Prod!$O$14</f>
        <v>0</v>
      </c>
      <c r="M96" s="56">
        <f>PINNAE_Prod!$C$15</f>
        <v>0</v>
      </c>
      <c r="N96" s="28">
        <f>PINNAE_Prod!$O$15</f>
        <v>0</v>
      </c>
      <c r="O96" s="56">
        <f>PINNAE_Prod!$C$16</f>
        <v>0</v>
      </c>
      <c r="P96" s="28">
        <f>PINNAE_Prod!$O$16</f>
        <v>0</v>
      </c>
      <c r="Q96" s="56">
        <f>PINNAE_Prod!$C$17</f>
        <v>0</v>
      </c>
      <c r="R96" s="28">
        <f>PINNAE_Prod!$O$17</f>
        <v>0</v>
      </c>
      <c r="S96" s="56">
        <f>PINNAE_Prod!$C$18</f>
        <v>0</v>
      </c>
      <c r="T96" s="28">
        <f>PINNAE_Prod!$O$18</f>
        <v>0</v>
      </c>
      <c r="U96" s="56">
        <f>PINNAE_Prod!$C$19</f>
        <v>0</v>
      </c>
      <c r="V96" s="28">
        <f>PINNAE_Prod!$O$19</f>
        <v>0</v>
      </c>
      <c r="W96" s="56">
        <f>PINNAE_Prod!$C$20</f>
        <v>0</v>
      </c>
      <c r="X96" s="28">
        <f>PINNAE_Prod!$O$20</f>
        <v>0</v>
      </c>
      <c r="Y96" s="56">
        <f>PINNAE_Prod!$C$21</f>
        <v>0</v>
      </c>
      <c r="Z96" s="28">
        <f>PINNAE_Prod!$O$21</f>
        <v>0</v>
      </c>
      <c r="AA96" s="56">
        <f>PINNAE_Prod!$C$22</f>
        <v>0</v>
      </c>
      <c r="AB96" s="28">
        <f>PINNAE_Prod!$O$22</f>
        <v>0</v>
      </c>
      <c r="AC96" s="56">
        <f>PINNAE_Prod!$C$23</f>
        <v>0</v>
      </c>
      <c r="AD96" s="28">
        <f>PINNAE_Prod!$O$23</f>
        <v>0</v>
      </c>
      <c r="AE96" s="56">
        <f>PINNAE_Prod!$C$24</f>
        <v>0</v>
      </c>
      <c r="AF96" s="28">
        <f>PINNAE_Prod!$O$24</f>
        <v>0</v>
      </c>
      <c r="AG96" s="56">
        <f>PINNAE_Prod!$C$25</f>
        <v>0</v>
      </c>
      <c r="AH96" s="28">
        <f>PINNAE_Prod!$O$25</f>
        <v>0</v>
      </c>
      <c r="AI96" s="56">
        <f>PINNAE_Prod!$C$26</f>
        <v>0</v>
      </c>
      <c r="AJ96" s="28">
        <f>PINNAE_Prod!$O$26</f>
        <v>0</v>
      </c>
      <c r="AK96" s="56">
        <f>PINNAE_Prod!$C$27</f>
        <v>0</v>
      </c>
      <c r="AL96" s="28">
        <f>PINNAE_Prod!$O$27</f>
        <v>0</v>
      </c>
      <c r="AM96" s="56">
        <f>PINNAE_Prod!$C$28</f>
        <v>0</v>
      </c>
      <c r="AN96" s="28">
        <f>PINNAE_Prod!$O$28</f>
        <v>0</v>
      </c>
      <c r="AO96" s="56">
        <f>PINNAE_Prod!$C$29</f>
        <v>0</v>
      </c>
      <c r="AP96" s="28">
        <f>PINNAE_Prod!$O$29</f>
        <v>0</v>
      </c>
      <c r="AQ96" s="56">
        <f>PINNAE_Prod!$C$30</f>
        <v>0</v>
      </c>
      <c r="AR96" s="28">
        <f>PINNAE_Prod!$O$30</f>
        <v>0</v>
      </c>
      <c r="AS96" s="56">
        <f>PINNAE_Prod!$C$31</f>
        <v>0</v>
      </c>
      <c r="AT96" s="28">
        <f>PINNAE_Prod!$O$31</f>
        <v>0</v>
      </c>
      <c r="AU96" s="56">
        <f>PINNAE_Prod!$C$32</f>
        <v>0</v>
      </c>
      <c r="AV96" s="28">
        <f>PINNAE_Prod!$O$32</f>
        <v>0</v>
      </c>
      <c r="AW96" s="56">
        <f>PINNAE_Prod!$C$33</f>
        <v>0</v>
      </c>
      <c r="AX96" s="28">
        <f>PINNAE_Prod!$O$33</f>
        <v>0</v>
      </c>
      <c r="AY96" s="56">
        <f>PINNAE_Prod!$C$34</f>
        <v>0</v>
      </c>
      <c r="AZ96" s="28">
        <f>PINNAE_Prod!$O$34</f>
        <v>0</v>
      </c>
      <c r="BA96" s="56">
        <f>PINNAE_Prod!$C$35</f>
        <v>0</v>
      </c>
      <c r="BB96" s="28">
        <f>PINNAE_Prod!$O$35</f>
        <v>0</v>
      </c>
      <c r="BC96" s="56">
        <f>PINNAE_Prod!$C$36</f>
        <v>0</v>
      </c>
      <c r="BD96" s="28">
        <f>PINNAE_Prod!$O$36</f>
        <v>0</v>
      </c>
      <c r="BE96" s="56">
        <f>PINNAE_Prod!$C$37</f>
        <v>0</v>
      </c>
      <c r="BF96" s="28">
        <f>PINNAE_Prod!$O$37</f>
        <v>0</v>
      </c>
      <c r="BG96" s="52" t="s">
        <v>69</v>
      </c>
      <c r="BH96" s="16"/>
    </row>
    <row r="97" spans="1:60" x14ac:dyDescent="0.2">
      <c r="A97" s="20"/>
      <c r="B97" s="11" t="s">
        <v>823</v>
      </c>
      <c r="C97" s="211" t="s">
        <v>1002</v>
      </c>
      <c r="D97" s="69" t="s">
        <v>12</v>
      </c>
      <c r="E97" s="9" t="s">
        <v>5</v>
      </c>
      <c r="F97" s="40" t="s">
        <v>7</v>
      </c>
      <c r="G97" s="46">
        <f>PINNAE_Prod!$Q$9</f>
        <v>1</v>
      </c>
      <c r="H97" s="72">
        <f>PINNAE_Prod!$Q$10</f>
        <v>2</v>
      </c>
      <c r="I97" s="76">
        <f>PINNAE_Prod!$P$13</f>
        <v>1</v>
      </c>
      <c r="J97" s="262">
        <f>PINNAE_Prod!$Q$13</f>
        <v>0.4</v>
      </c>
      <c r="K97" s="76">
        <f>PINNAE_Prod!$P$14</f>
        <v>5</v>
      </c>
      <c r="L97" s="262">
        <f>PINNAE_Prod!$Q$14</f>
        <v>1</v>
      </c>
      <c r="M97" s="76">
        <f>PINNAE_Prod!$P$15</f>
        <v>0</v>
      </c>
      <c r="N97" s="262">
        <f>PINNAE_Prod!$Q$15</f>
        <v>0</v>
      </c>
      <c r="O97" s="76">
        <f>PINNAE_Prod!$P$16</f>
        <v>0</v>
      </c>
      <c r="P97" s="262">
        <f>PINNAE_Prod!$Q$16</f>
        <v>0</v>
      </c>
      <c r="Q97" s="76">
        <f>PINNAE_Prod!$P$17</f>
        <v>0</v>
      </c>
      <c r="R97" s="262">
        <f>PINNAE_Prod!$Q$17</f>
        <v>0</v>
      </c>
      <c r="S97" s="76">
        <f>PINNAE_Prod!$P$18</f>
        <v>0</v>
      </c>
      <c r="T97" s="262">
        <f>PINNAE_Prod!$Q$18</f>
        <v>0</v>
      </c>
      <c r="U97" s="76">
        <f>PINNAE_Prod!$P$19</f>
        <v>0</v>
      </c>
      <c r="V97" s="262">
        <f>PINNAE_Prod!$Q$19</f>
        <v>0</v>
      </c>
      <c r="W97" s="76">
        <f>PINNAE_Prod!$P$20</f>
        <v>0</v>
      </c>
      <c r="X97" s="262">
        <f>PINNAE_Prod!$Q$20</f>
        <v>0</v>
      </c>
      <c r="Y97" s="76">
        <f>PINNAE_Prod!$P$21</f>
        <v>0</v>
      </c>
      <c r="Z97" s="262">
        <f>PINNAE_Prod!$Q$21</f>
        <v>0</v>
      </c>
      <c r="AA97" s="76">
        <f>PINNAE_Prod!$P$22</f>
        <v>0</v>
      </c>
      <c r="AB97" s="262">
        <f>PINNAE_Prod!$Q$22</f>
        <v>0</v>
      </c>
      <c r="AC97" s="76">
        <f>PINNAE_Prod!$P$23</f>
        <v>0</v>
      </c>
      <c r="AD97" s="262">
        <f>PINNAE_Prod!$Q$23</f>
        <v>0</v>
      </c>
      <c r="AE97" s="76">
        <f>PINNAE_Prod!$P$24</f>
        <v>0</v>
      </c>
      <c r="AF97" s="262">
        <f>PINNAE_Prod!$Q$24</f>
        <v>0</v>
      </c>
      <c r="AG97" s="76">
        <f>PINNAE_Prod!$P$25</f>
        <v>0</v>
      </c>
      <c r="AH97" s="262">
        <f>PINNAE_Prod!$Q$25</f>
        <v>0</v>
      </c>
      <c r="AI97" s="76">
        <f>PINNAE_Prod!$P$26</f>
        <v>0</v>
      </c>
      <c r="AJ97" s="262">
        <f>PINNAE_Prod!$Q$26</f>
        <v>0</v>
      </c>
      <c r="AK97" s="76">
        <f>PINNAE_Prod!$P$27</f>
        <v>0</v>
      </c>
      <c r="AL97" s="262">
        <f>PINNAE_Prod!$Q$27</f>
        <v>0</v>
      </c>
      <c r="AM97" s="76">
        <f>PINNAE_Prod!$P$28</f>
        <v>0</v>
      </c>
      <c r="AN97" s="262">
        <f>PINNAE_Prod!$Q$28</f>
        <v>0</v>
      </c>
      <c r="AO97" s="76">
        <f>PINNAE_Prod!$P$29</f>
        <v>0</v>
      </c>
      <c r="AP97" s="262">
        <f>PINNAE_Prod!$Q$29</f>
        <v>0</v>
      </c>
      <c r="AQ97" s="76">
        <f>PINNAE_Prod!$P$30</f>
        <v>0</v>
      </c>
      <c r="AR97" s="262">
        <f>PINNAE_Prod!$Q$30</f>
        <v>0</v>
      </c>
      <c r="AS97" s="76">
        <f>PINNAE_Prod!$P$31</f>
        <v>0</v>
      </c>
      <c r="AT97" s="262">
        <f>PINNAE_Prod!$Q$31</f>
        <v>0</v>
      </c>
      <c r="AU97" s="76">
        <f>PINNAE_Prod!$P$32</f>
        <v>0</v>
      </c>
      <c r="AV97" s="262">
        <f>PINNAE_Prod!$Q$32</f>
        <v>0</v>
      </c>
      <c r="AW97" s="76">
        <f>PINNAE_Prod!$P$33</f>
        <v>0</v>
      </c>
      <c r="AX97" s="262">
        <f>PINNAE_Prod!$Q$33</f>
        <v>0</v>
      </c>
      <c r="AY97" s="76">
        <f>PINNAE_Prod!$P$34</f>
        <v>0</v>
      </c>
      <c r="AZ97" s="262">
        <f>PINNAE_Prod!$Q$34</f>
        <v>0</v>
      </c>
      <c r="BA97" s="76">
        <f>PINNAE_Prod!$P$35</f>
        <v>0</v>
      </c>
      <c r="BB97" s="262">
        <f>PINNAE_Prod!$Q$35</f>
        <v>0</v>
      </c>
      <c r="BC97" s="76">
        <f>PINNAE_Prod!$P$36</f>
        <v>0</v>
      </c>
      <c r="BD97" s="262">
        <f>PINNAE_Prod!$Q$36</f>
        <v>0</v>
      </c>
      <c r="BE97" s="76">
        <f>PINNAE_Prod!$P$37</f>
        <v>0</v>
      </c>
      <c r="BF97" s="21">
        <f>PINNAE_Prod!$Q$37</f>
        <v>0</v>
      </c>
      <c r="BG97" s="52" t="s">
        <v>69</v>
      </c>
      <c r="BH97" s="16"/>
    </row>
    <row r="98" spans="1:60" x14ac:dyDescent="0.2">
      <c r="A98" s="20"/>
      <c r="B98" s="11" t="s">
        <v>810</v>
      </c>
      <c r="C98" s="211" t="s">
        <v>1003</v>
      </c>
      <c r="D98" s="7" t="s">
        <v>12</v>
      </c>
      <c r="E98" s="9" t="s">
        <v>4</v>
      </c>
      <c r="F98" s="40" t="s">
        <v>11</v>
      </c>
      <c r="G98" s="46">
        <f>PINNAE_Prod!$S$9</f>
        <v>0</v>
      </c>
      <c r="H98" s="72">
        <f>PINNAE_Prod!$S$10</f>
        <v>1</v>
      </c>
      <c r="I98" s="56">
        <f>PINNAE_Prod!$C$13</f>
        <v>1</v>
      </c>
      <c r="J98" s="28">
        <f>PINNAE_Prod!$S$13</f>
        <v>0</v>
      </c>
      <c r="K98" s="56">
        <f>PINNAE_Prod!$C$14</f>
        <v>0</v>
      </c>
      <c r="L98" s="28">
        <f>PINNAE_Prod!$S$14</f>
        <v>0</v>
      </c>
      <c r="M98" s="56">
        <f>PINNAE_Prod!$C$15</f>
        <v>0</v>
      </c>
      <c r="N98" s="28">
        <f>PINNAE_Prod!$S$15</f>
        <v>0</v>
      </c>
      <c r="O98" s="56">
        <f>PINNAE_Prod!$C$16</f>
        <v>0</v>
      </c>
      <c r="P98" s="28">
        <f>PINNAE_Prod!$S$16</f>
        <v>0</v>
      </c>
      <c r="Q98" s="56">
        <f>PINNAE_Prod!$C$17</f>
        <v>0</v>
      </c>
      <c r="R98" s="28">
        <f>PINNAE_Prod!$S$17</f>
        <v>0</v>
      </c>
      <c r="S98" s="56">
        <f>PINNAE_Prod!$C$18</f>
        <v>0</v>
      </c>
      <c r="T98" s="28">
        <f>PINNAE_Prod!$S$18</f>
        <v>0</v>
      </c>
      <c r="U98" s="56">
        <f>PINNAE_Prod!$C$19</f>
        <v>0</v>
      </c>
      <c r="V98" s="28">
        <f>PINNAE_Prod!$S$19</f>
        <v>0</v>
      </c>
      <c r="W98" s="56">
        <f>PINNAE_Prod!$C$20</f>
        <v>0</v>
      </c>
      <c r="X98" s="28">
        <f>PINNAE_Prod!$S$20</f>
        <v>0</v>
      </c>
      <c r="Y98" s="56">
        <f>PINNAE_Prod!$C$21</f>
        <v>0</v>
      </c>
      <c r="Z98" s="28">
        <f>PINNAE_Prod!$S$21</f>
        <v>0</v>
      </c>
      <c r="AA98" s="56">
        <f>PINNAE_Prod!$C$22</f>
        <v>0</v>
      </c>
      <c r="AB98" s="28">
        <f>PINNAE_Prod!$S$22</f>
        <v>0</v>
      </c>
      <c r="AC98" s="56">
        <f>PINNAE_Prod!$C$23</f>
        <v>0</v>
      </c>
      <c r="AD98" s="28">
        <f>PINNAE_Prod!$S$23</f>
        <v>0</v>
      </c>
      <c r="AE98" s="56">
        <f>PINNAE_Prod!$C$24</f>
        <v>0</v>
      </c>
      <c r="AF98" s="28">
        <f>PINNAE_Prod!$S$24</f>
        <v>0</v>
      </c>
      <c r="AG98" s="56">
        <f>PINNAE_Prod!$C$25</f>
        <v>0</v>
      </c>
      <c r="AH98" s="28">
        <f>PINNAE_Prod!$S$25</f>
        <v>0</v>
      </c>
      <c r="AI98" s="56">
        <f>PINNAE_Prod!$C$26</f>
        <v>0</v>
      </c>
      <c r="AJ98" s="28">
        <f>PINNAE_Prod!$S$26</f>
        <v>0</v>
      </c>
      <c r="AK98" s="56">
        <f>PINNAE_Prod!$C$27</f>
        <v>0</v>
      </c>
      <c r="AL98" s="28">
        <f>PINNAE_Prod!$S$27</f>
        <v>0</v>
      </c>
      <c r="AM98" s="56">
        <f>PINNAE_Prod!$C$28</f>
        <v>0</v>
      </c>
      <c r="AN98" s="28">
        <f>PINNAE_Prod!$S$28</f>
        <v>0</v>
      </c>
      <c r="AO98" s="56">
        <f>PINNAE_Prod!$C$29</f>
        <v>0</v>
      </c>
      <c r="AP98" s="28">
        <f>PINNAE_Prod!$S$29</f>
        <v>0</v>
      </c>
      <c r="AQ98" s="56">
        <f>PINNAE_Prod!$C$30</f>
        <v>0</v>
      </c>
      <c r="AR98" s="28">
        <f>PINNAE_Prod!$S$30</f>
        <v>0</v>
      </c>
      <c r="AS98" s="56">
        <f>PINNAE_Prod!$C$31</f>
        <v>0</v>
      </c>
      <c r="AT98" s="28">
        <f>PINNAE_Prod!$S$31</f>
        <v>0</v>
      </c>
      <c r="AU98" s="56">
        <f>PINNAE_Prod!$C$32</f>
        <v>0</v>
      </c>
      <c r="AV98" s="28">
        <f>PINNAE_Prod!$S$32</f>
        <v>0</v>
      </c>
      <c r="AW98" s="56">
        <f>PINNAE_Prod!$C$33</f>
        <v>0</v>
      </c>
      <c r="AX98" s="28">
        <f>PINNAE_Prod!$S$33</f>
        <v>0</v>
      </c>
      <c r="AY98" s="56">
        <f>PINNAE_Prod!$C$34</f>
        <v>0</v>
      </c>
      <c r="AZ98" s="28">
        <f>PINNAE_Prod!$S$34</f>
        <v>0</v>
      </c>
      <c r="BA98" s="56">
        <f>PINNAE_Prod!$C$35</f>
        <v>0</v>
      </c>
      <c r="BB98" s="28">
        <f>PINNAE_Prod!$S$35</f>
        <v>0</v>
      </c>
      <c r="BC98" s="56">
        <f>PINNAE_Prod!$C$36</f>
        <v>0</v>
      </c>
      <c r="BD98" s="28">
        <f>PINNAE_Prod!$S$36</f>
        <v>0</v>
      </c>
      <c r="BE98" s="56">
        <f>PINNAE_Prod!$C$37</f>
        <v>0</v>
      </c>
      <c r="BF98" s="28">
        <f>PINNAE_Prod!$S$37</f>
        <v>0</v>
      </c>
      <c r="BG98" s="52" t="s">
        <v>69</v>
      </c>
      <c r="BH98" s="16"/>
    </row>
    <row r="99" spans="1:60" x14ac:dyDescent="0.2">
      <c r="A99" s="20"/>
      <c r="B99" s="11" t="s">
        <v>811</v>
      </c>
      <c r="C99" s="211" t="s">
        <v>1004</v>
      </c>
      <c r="D99" s="7" t="s">
        <v>12</v>
      </c>
      <c r="E99" s="9" t="s">
        <v>4</v>
      </c>
      <c r="F99" s="40" t="s">
        <v>11</v>
      </c>
      <c r="G99" s="46">
        <f>PINNAE_Prod!$T$9</f>
        <v>0</v>
      </c>
      <c r="H99" s="72">
        <f>PINNAE_Prod!$T$10</f>
        <v>1</v>
      </c>
      <c r="I99" s="56">
        <f>PINNAE_Prod!$C$13</f>
        <v>1</v>
      </c>
      <c r="J99" s="28">
        <f>PINNAE_Prod!$T$13</f>
        <v>0</v>
      </c>
      <c r="K99" s="56">
        <f>PINNAE_Prod!$C$14</f>
        <v>0</v>
      </c>
      <c r="L99" s="28">
        <f>PINNAE_Prod!$T$14</f>
        <v>0</v>
      </c>
      <c r="M99" s="56">
        <f>PINNAE_Prod!$C$15</f>
        <v>0</v>
      </c>
      <c r="N99" s="28">
        <f>PINNAE_Prod!$T$15</f>
        <v>0</v>
      </c>
      <c r="O99" s="56">
        <f>PINNAE_Prod!$C$16</f>
        <v>0</v>
      </c>
      <c r="P99" s="28">
        <f>PINNAE_Prod!$T$16</f>
        <v>0</v>
      </c>
      <c r="Q99" s="56">
        <f>PINNAE_Prod!$C$17</f>
        <v>0</v>
      </c>
      <c r="R99" s="28">
        <f>PINNAE_Prod!$T$17</f>
        <v>0</v>
      </c>
      <c r="S99" s="56">
        <f>PINNAE_Prod!$C$18</f>
        <v>0</v>
      </c>
      <c r="T99" s="28">
        <f>PINNAE_Prod!$T$18</f>
        <v>0</v>
      </c>
      <c r="U99" s="56">
        <f>PINNAE_Prod!$C$19</f>
        <v>0</v>
      </c>
      <c r="V99" s="28">
        <f>PINNAE_Prod!$T$19</f>
        <v>0</v>
      </c>
      <c r="W99" s="56">
        <f>PINNAE_Prod!$C$20</f>
        <v>0</v>
      </c>
      <c r="X99" s="28">
        <f>PINNAE_Prod!$T$20</f>
        <v>0</v>
      </c>
      <c r="Y99" s="56">
        <f>PINNAE_Prod!$C$21</f>
        <v>0</v>
      </c>
      <c r="Z99" s="28">
        <f>PINNAE_Prod!$T$21</f>
        <v>0</v>
      </c>
      <c r="AA99" s="56">
        <f>PINNAE_Prod!$C$22</f>
        <v>0</v>
      </c>
      <c r="AB99" s="28">
        <f>PINNAE_Prod!$T$22</f>
        <v>0</v>
      </c>
      <c r="AC99" s="56">
        <f>PINNAE_Prod!$C$23</f>
        <v>0</v>
      </c>
      <c r="AD99" s="28">
        <f>PINNAE_Prod!$T$23</f>
        <v>0</v>
      </c>
      <c r="AE99" s="56">
        <f>PINNAE_Prod!$C$24</f>
        <v>0</v>
      </c>
      <c r="AF99" s="28">
        <f>PINNAE_Prod!$T$24</f>
        <v>0</v>
      </c>
      <c r="AG99" s="56">
        <f>PINNAE_Prod!$C$25</f>
        <v>0</v>
      </c>
      <c r="AH99" s="28">
        <f>PINNAE_Prod!$T$25</f>
        <v>0</v>
      </c>
      <c r="AI99" s="56">
        <f>PINNAE_Prod!$C$26</f>
        <v>0</v>
      </c>
      <c r="AJ99" s="28">
        <f>PINNAE_Prod!$T$26</f>
        <v>0</v>
      </c>
      <c r="AK99" s="56">
        <f>PINNAE_Prod!$C$27</f>
        <v>0</v>
      </c>
      <c r="AL99" s="28">
        <f>PINNAE_Prod!$T$27</f>
        <v>0</v>
      </c>
      <c r="AM99" s="56">
        <f>PINNAE_Prod!$C$28</f>
        <v>0</v>
      </c>
      <c r="AN99" s="28">
        <f>PINNAE_Prod!$T$28</f>
        <v>0</v>
      </c>
      <c r="AO99" s="56">
        <f>PINNAE_Prod!$C$29</f>
        <v>0</v>
      </c>
      <c r="AP99" s="28">
        <f>PINNAE_Prod!$T$29</f>
        <v>0</v>
      </c>
      <c r="AQ99" s="56">
        <f>PINNAE_Prod!$C$30</f>
        <v>0</v>
      </c>
      <c r="AR99" s="28">
        <f>PINNAE_Prod!$T$30</f>
        <v>0</v>
      </c>
      <c r="AS99" s="56">
        <f>PINNAE_Prod!$C$31</f>
        <v>0</v>
      </c>
      <c r="AT99" s="28">
        <f>PINNAE_Prod!$T$31</f>
        <v>0</v>
      </c>
      <c r="AU99" s="56">
        <f>PINNAE_Prod!$C$32</f>
        <v>0</v>
      </c>
      <c r="AV99" s="28">
        <f>PINNAE_Prod!$T$32</f>
        <v>0</v>
      </c>
      <c r="AW99" s="56">
        <f>PINNAE_Prod!$C$33</f>
        <v>0</v>
      </c>
      <c r="AX99" s="28">
        <f>PINNAE_Prod!$T$33</f>
        <v>0</v>
      </c>
      <c r="AY99" s="56">
        <f>PINNAE_Prod!$C$34</f>
        <v>0</v>
      </c>
      <c r="AZ99" s="28">
        <f>PINNAE_Prod!$T$34</f>
        <v>0</v>
      </c>
      <c r="BA99" s="56">
        <f>PINNAE_Prod!$C$35</f>
        <v>0</v>
      </c>
      <c r="BB99" s="28">
        <f>PINNAE_Prod!$T$35</f>
        <v>0</v>
      </c>
      <c r="BC99" s="56">
        <f>PINNAE_Prod!$C$36</f>
        <v>0</v>
      </c>
      <c r="BD99" s="28">
        <f>PINNAE_Prod!$T$36</f>
        <v>0</v>
      </c>
      <c r="BE99" s="56">
        <f>PINNAE_Prod!$C$37</f>
        <v>0</v>
      </c>
      <c r="BF99" s="28">
        <f>PINNAE_Prod!$T$37</f>
        <v>0</v>
      </c>
      <c r="BG99" s="52" t="s">
        <v>69</v>
      </c>
      <c r="BH99" s="16"/>
    </row>
    <row r="100" spans="1:60" x14ac:dyDescent="0.2">
      <c r="A100" s="20"/>
      <c r="B100" s="11" t="s">
        <v>824</v>
      </c>
      <c r="C100" s="211" t="s">
        <v>1005</v>
      </c>
      <c r="D100" s="69" t="s">
        <v>12</v>
      </c>
      <c r="E100" s="9" t="s">
        <v>5</v>
      </c>
      <c r="F100" s="40" t="s">
        <v>7</v>
      </c>
      <c r="G100" s="46">
        <f>PINNAE_Prod!$V$9</f>
        <v>1</v>
      </c>
      <c r="H100" s="72">
        <f>PINNAE_Prod!$V$10</f>
        <v>2</v>
      </c>
      <c r="I100" s="76">
        <f>PINNAE_Prod!$U$13</f>
        <v>1</v>
      </c>
      <c r="J100" s="262">
        <f>PINNAE_Prod!$V$13</f>
        <v>0.4</v>
      </c>
      <c r="K100" s="76">
        <f>PINNAE_Prod!$U$14</f>
        <v>5</v>
      </c>
      <c r="L100" s="262">
        <f>PINNAE_Prod!$V$14</f>
        <v>1</v>
      </c>
      <c r="M100" s="76">
        <f>PINNAE_Prod!$U$15</f>
        <v>0</v>
      </c>
      <c r="N100" s="262">
        <f>PINNAE_Prod!$V$15</f>
        <v>0</v>
      </c>
      <c r="O100" s="76">
        <f>PINNAE_Prod!$U$16</f>
        <v>0</v>
      </c>
      <c r="P100" s="262">
        <f>PINNAE_Prod!$V$16</f>
        <v>0</v>
      </c>
      <c r="Q100" s="76">
        <f>PINNAE_Prod!$U$17</f>
        <v>0</v>
      </c>
      <c r="R100" s="262">
        <f>PINNAE_Prod!$V$17</f>
        <v>0</v>
      </c>
      <c r="S100" s="76">
        <f>PINNAE_Prod!$U$18</f>
        <v>0</v>
      </c>
      <c r="T100" s="262">
        <f>PINNAE_Prod!$V$18</f>
        <v>0</v>
      </c>
      <c r="U100" s="76">
        <f>PINNAE_Prod!$U$19</f>
        <v>0</v>
      </c>
      <c r="V100" s="262">
        <f>PINNAE_Prod!$V$19</f>
        <v>0</v>
      </c>
      <c r="W100" s="76">
        <f>PINNAE_Prod!$U$20</f>
        <v>0</v>
      </c>
      <c r="X100" s="262">
        <f>PINNAE_Prod!$V$20</f>
        <v>0</v>
      </c>
      <c r="Y100" s="76">
        <f>PINNAE_Prod!$U$21</f>
        <v>0</v>
      </c>
      <c r="Z100" s="262">
        <f>PINNAE_Prod!$V$21</f>
        <v>0</v>
      </c>
      <c r="AA100" s="76">
        <f>PINNAE_Prod!$U$22</f>
        <v>0</v>
      </c>
      <c r="AB100" s="262">
        <f>PINNAE_Prod!$V$22</f>
        <v>0</v>
      </c>
      <c r="AC100" s="76">
        <f>PINNAE_Prod!$U$23</f>
        <v>0</v>
      </c>
      <c r="AD100" s="262">
        <f>PINNAE_Prod!$V$23</f>
        <v>0</v>
      </c>
      <c r="AE100" s="76">
        <f>PINNAE_Prod!$U$24</f>
        <v>0</v>
      </c>
      <c r="AF100" s="262">
        <f>PINNAE_Prod!$V$24</f>
        <v>0</v>
      </c>
      <c r="AG100" s="76">
        <f>PINNAE_Prod!$U$25</f>
        <v>0</v>
      </c>
      <c r="AH100" s="262">
        <f>PINNAE_Prod!$V$25</f>
        <v>0</v>
      </c>
      <c r="AI100" s="76">
        <f>PINNAE_Prod!$U$26</f>
        <v>0</v>
      </c>
      <c r="AJ100" s="262">
        <f>PINNAE_Prod!$V$26</f>
        <v>0</v>
      </c>
      <c r="AK100" s="76">
        <f>PINNAE_Prod!$U$27</f>
        <v>0</v>
      </c>
      <c r="AL100" s="262">
        <f>PINNAE_Prod!$V$27</f>
        <v>0</v>
      </c>
      <c r="AM100" s="76">
        <f>PINNAE_Prod!$U$28</f>
        <v>0</v>
      </c>
      <c r="AN100" s="262">
        <f>PINNAE_Prod!$V$28</f>
        <v>0</v>
      </c>
      <c r="AO100" s="76">
        <f>PINNAE_Prod!$U$29</f>
        <v>0</v>
      </c>
      <c r="AP100" s="262">
        <f>PINNAE_Prod!$V$29</f>
        <v>0</v>
      </c>
      <c r="AQ100" s="76">
        <f>PINNAE_Prod!$U$30</f>
        <v>0</v>
      </c>
      <c r="AR100" s="262">
        <f>PINNAE_Prod!$V$30</f>
        <v>0</v>
      </c>
      <c r="AS100" s="76">
        <f>PINNAE_Prod!$U$31</f>
        <v>0</v>
      </c>
      <c r="AT100" s="262">
        <f>PINNAE_Prod!$V$31</f>
        <v>0</v>
      </c>
      <c r="AU100" s="76">
        <f>PINNAE_Prod!$U$32</f>
        <v>0</v>
      </c>
      <c r="AV100" s="262">
        <f>PINNAE_Prod!$V$32</f>
        <v>0</v>
      </c>
      <c r="AW100" s="76">
        <f>PINNAE_Prod!$U$33</f>
        <v>0</v>
      </c>
      <c r="AX100" s="262">
        <f>PINNAE_Prod!$V$33</f>
        <v>0</v>
      </c>
      <c r="AY100" s="76">
        <f>PINNAE_Prod!$U$34</f>
        <v>0</v>
      </c>
      <c r="AZ100" s="262">
        <f>PINNAE_Prod!$V$34</f>
        <v>0</v>
      </c>
      <c r="BA100" s="76">
        <f>PINNAE_Prod!$U$35</f>
        <v>0</v>
      </c>
      <c r="BB100" s="262">
        <f>PINNAE_Prod!$V$35</f>
        <v>0</v>
      </c>
      <c r="BC100" s="76">
        <f>PINNAE_Prod!$U$36</f>
        <v>0</v>
      </c>
      <c r="BD100" s="262">
        <f>PINNAE_Prod!$V$36</f>
        <v>0</v>
      </c>
      <c r="BE100" s="76">
        <f>PINNAE_Prod!$U$37</f>
        <v>0</v>
      </c>
      <c r="BF100" s="21">
        <f>PINNAE_Prod!$V$37</f>
        <v>0</v>
      </c>
      <c r="BG100" s="52" t="s">
        <v>69</v>
      </c>
      <c r="BH100" s="16"/>
    </row>
    <row r="101" spans="1:60" x14ac:dyDescent="0.2">
      <c r="A101" s="20"/>
      <c r="B101" s="12" t="s">
        <v>174</v>
      </c>
      <c r="C101" s="2" t="s">
        <v>267</v>
      </c>
      <c r="D101" s="15" t="s">
        <v>12</v>
      </c>
      <c r="E101" s="9" t="s">
        <v>4</v>
      </c>
      <c r="F101" s="40" t="s">
        <v>11</v>
      </c>
      <c r="G101" s="46">
        <f>PINNAE_Prod!$AA$9</f>
        <v>1</v>
      </c>
      <c r="H101" s="72">
        <f>PINNAE_Prod!$AA$10</f>
        <v>1</v>
      </c>
      <c r="I101" s="59">
        <f>PINNAE_Prod!$Z$13</f>
        <v>0</v>
      </c>
      <c r="J101" s="21">
        <f>PINNAE_Prod!$AA$13</f>
        <v>100</v>
      </c>
      <c r="K101" s="59">
        <f>PINNAE_Prod!$Z$14</f>
        <v>0</v>
      </c>
      <c r="L101" s="21">
        <f>PINNAE_Prod!$AA$14</f>
        <v>0</v>
      </c>
      <c r="M101" s="59">
        <f>PINNAE_Prod!$Z$15</f>
        <v>0</v>
      </c>
      <c r="N101" s="21">
        <f>PINNAE_Prod!$AA$15</f>
        <v>0</v>
      </c>
      <c r="O101" s="59">
        <f>PINNAE_Prod!$Z$16</f>
        <v>0</v>
      </c>
      <c r="P101" s="21">
        <f>PINNAE_Prod!$AA$16</f>
        <v>0</v>
      </c>
      <c r="Q101" s="59">
        <f>PINNAE_Prod!$Z$17</f>
        <v>0</v>
      </c>
      <c r="R101" s="21">
        <f>PINNAE_Prod!$AA$17</f>
        <v>0</v>
      </c>
      <c r="S101" s="59">
        <f>PINNAE_Prod!$Z$18</f>
        <v>0</v>
      </c>
      <c r="T101" s="21">
        <f>PINNAE_Prod!$AA$18</f>
        <v>0</v>
      </c>
      <c r="U101" s="59">
        <f>PINNAE_Prod!$Z$19</f>
        <v>0</v>
      </c>
      <c r="V101" s="21">
        <f>PINNAE_Prod!$AA$19</f>
        <v>0</v>
      </c>
      <c r="W101" s="59">
        <f>PINNAE_Prod!$Z$20</f>
        <v>0</v>
      </c>
      <c r="X101" s="21">
        <f>PINNAE_Prod!$AA$20</f>
        <v>0</v>
      </c>
      <c r="Y101" s="59">
        <f>PINNAE_Prod!$Z$21</f>
        <v>0</v>
      </c>
      <c r="Z101" s="21">
        <f>PINNAE_Prod!$AA$21</f>
        <v>0</v>
      </c>
      <c r="AA101" s="59">
        <f>PINNAE_Prod!$Z$22</f>
        <v>0</v>
      </c>
      <c r="AB101" s="21">
        <f>PINNAE_Prod!$AA$22</f>
        <v>0</v>
      </c>
      <c r="AC101" s="59">
        <f>PINNAE_Prod!$Z$23</f>
        <v>0</v>
      </c>
      <c r="AD101" s="21">
        <f>PINNAE_Prod!$AA$23</f>
        <v>0</v>
      </c>
      <c r="AE101" s="59">
        <f>PINNAE_Prod!$Z$24</f>
        <v>0</v>
      </c>
      <c r="AF101" s="21">
        <f>PINNAE_Prod!$AA$24</f>
        <v>0</v>
      </c>
      <c r="AG101" s="59">
        <f>PINNAE_Prod!$Z$25</f>
        <v>0</v>
      </c>
      <c r="AH101" s="21">
        <f>PINNAE_Prod!$AA$25</f>
        <v>0</v>
      </c>
      <c r="AI101" s="59">
        <f>PINNAE_Prod!$Z$26</f>
        <v>0</v>
      </c>
      <c r="AJ101" s="21">
        <f>PINNAE_Prod!$AA$26</f>
        <v>0</v>
      </c>
      <c r="AK101" s="59">
        <f>PINNAE_Prod!$Z$27</f>
        <v>0</v>
      </c>
      <c r="AL101" s="21">
        <f>PINNAE_Prod!$AA$27</f>
        <v>0</v>
      </c>
      <c r="AM101" s="59">
        <f>PINNAE_Prod!$Z$28</f>
        <v>0</v>
      </c>
      <c r="AN101" s="21">
        <f>PINNAE_Prod!$AA$28</f>
        <v>0</v>
      </c>
      <c r="AO101" s="59">
        <f>PINNAE_Prod!$Z$29</f>
        <v>0</v>
      </c>
      <c r="AP101" s="21">
        <f>PINNAE_Prod!$AA$29</f>
        <v>0</v>
      </c>
      <c r="AQ101" s="59">
        <f>PINNAE_Prod!$Z$30</f>
        <v>0</v>
      </c>
      <c r="AR101" s="21">
        <f>PINNAE_Prod!$AA$30</f>
        <v>0</v>
      </c>
      <c r="AS101" s="59">
        <f>PINNAE_Prod!$Z$31</f>
        <v>0</v>
      </c>
      <c r="AT101" s="21">
        <f>PINNAE_Prod!$AA$31</f>
        <v>0</v>
      </c>
      <c r="AU101" s="59">
        <f>PINNAE_Prod!$Z$32</f>
        <v>0</v>
      </c>
      <c r="AV101" s="21">
        <f>PINNAE_Prod!$AA$32</f>
        <v>0</v>
      </c>
      <c r="AW101" s="59">
        <f>PINNAE_Prod!$Z$33</f>
        <v>0</v>
      </c>
      <c r="AX101" s="21">
        <f>PINNAE_Prod!$AA$33</f>
        <v>0</v>
      </c>
      <c r="AY101" s="59">
        <f>PINNAE_Prod!$Z$34</f>
        <v>0</v>
      </c>
      <c r="AZ101" s="21">
        <f>PINNAE_Prod!$AA$34</f>
        <v>0</v>
      </c>
      <c r="BA101" s="59">
        <f>PINNAE_Prod!$Z$35</f>
        <v>0</v>
      </c>
      <c r="BB101" s="21">
        <f>PINNAE_Prod!$AA$35</f>
        <v>0</v>
      </c>
      <c r="BC101" s="59">
        <f>PINNAE_Prod!$Z$36</f>
        <v>0</v>
      </c>
      <c r="BD101" s="21">
        <f>PINNAE_Prod!$AA$36</f>
        <v>0</v>
      </c>
      <c r="BE101" s="59">
        <f>PINNAE_Prod!$Z$37</f>
        <v>0</v>
      </c>
      <c r="BF101" s="21">
        <f>PINNAE_Prod!$AA$37</f>
        <v>0</v>
      </c>
      <c r="BG101" s="52" t="s">
        <v>69</v>
      </c>
      <c r="BH101" s="16"/>
    </row>
    <row r="102" spans="1:60" x14ac:dyDescent="0.2">
      <c r="A102" s="20"/>
      <c r="B102" s="12" t="s">
        <v>175</v>
      </c>
      <c r="C102" s="2" t="s">
        <v>266</v>
      </c>
      <c r="D102" s="15" t="s">
        <v>12</v>
      </c>
      <c r="E102" s="9" t="s">
        <v>4</v>
      </c>
      <c r="F102" s="40" t="s">
        <v>11</v>
      </c>
      <c r="G102" s="46">
        <f>PINNAE_Prod!$AB$9</f>
        <v>1</v>
      </c>
      <c r="H102" s="72">
        <f>PINNAE_Prod!$AB$10</f>
        <v>1</v>
      </c>
      <c r="I102" s="59">
        <f>PINNAE_Prod!$Z$13</f>
        <v>0</v>
      </c>
      <c r="J102" s="21">
        <f>PINNAE_Prod!$AB$13</f>
        <v>0</v>
      </c>
      <c r="K102" s="59">
        <f>PINNAE_Prod!$Z$14</f>
        <v>0</v>
      </c>
      <c r="L102" s="21">
        <f>PINNAE_Prod!$AB$14</f>
        <v>0</v>
      </c>
      <c r="M102" s="59">
        <f>PINNAE_Prod!$Z$15</f>
        <v>0</v>
      </c>
      <c r="N102" s="21">
        <f>PINNAE_Prod!$AB$15</f>
        <v>0</v>
      </c>
      <c r="O102" s="59">
        <f>PINNAE_Prod!$Z$16</f>
        <v>0</v>
      </c>
      <c r="P102" s="21">
        <f>PINNAE_Prod!$AB$16</f>
        <v>0</v>
      </c>
      <c r="Q102" s="59">
        <f>PINNAE_Prod!$Z$17</f>
        <v>0</v>
      </c>
      <c r="R102" s="21">
        <f>PINNAE_Prod!$AB$17</f>
        <v>0</v>
      </c>
      <c r="S102" s="59">
        <f>PINNAE_Prod!$Z$18</f>
        <v>0</v>
      </c>
      <c r="T102" s="21">
        <f>PINNAE_Prod!$AB$18</f>
        <v>0</v>
      </c>
      <c r="U102" s="59">
        <f>PINNAE_Prod!$Z$19</f>
        <v>0</v>
      </c>
      <c r="V102" s="21">
        <f>PINNAE_Prod!$AB$19</f>
        <v>0</v>
      </c>
      <c r="W102" s="59">
        <f>PINNAE_Prod!$Z$20</f>
        <v>0</v>
      </c>
      <c r="X102" s="21">
        <f>PINNAE_Prod!$AB$20</f>
        <v>0</v>
      </c>
      <c r="Y102" s="59">
        <f>PINNAE_Prod!$Z$21</f>
        <v>0</v>
      </c>
      <c r="Z102" s="21">
        <f>PINNAE_Prod!$AB$21</f>
        <v>0</v>
      </c>
      <c r="AA102" s="59">
        <f>PINNAE_Prod!$Z$22</f>
        <v>0</v>
      </c>
      <c r="AB102" s="21">
        <f>PINNAE_Prod!$AB$22</f>
        <v>0</v>
      </c>
      <c r="AC102" s="59">
        <f>PINNAE_Prod!$Z$23</f>
        <v>0</v>
      </c>
      <c r="AD102" s="21">
        <f>PINNAE_Prod!$AB$23</f>
        <v>0</v>
      </c>
      <c r="AE102" s="59">
        <f>PINNAE_Prod!$Z$24</f>
        <v>0</v>
      </c>
      <c r="AF102" s="21">
        <f>PINNAE_Prod!$AB$24</f>
        <v>0</v>
      </c>
      <c r="AG102" s="59">
        <f>PINNAE_Prod!$Z$25</f>
        <v>0</v>
      </c>
      <c r="AH102" s="21">
        <f>PINNAE_Prod!$AB$25</f>
        <v>0</v>
      </c>
      <c r="AI102" s="59">
        <f>PINNAE_Prod!$Z$26</f>
        <v>0</v>
      </c>
      <c r="AJ102" s="21">
        <f>PINNAE_Prod!$AB$26</f>
        <v>0</v>
      </c>
      <c r="AK102" s="59">
        <f>PINNAE_Prod!$Z$27</f>
        <v>0</v>
      </c>
      <c r="AL102" s="21">
        <f>PINNAE_Prod!$AB$27</f>
        <v>0</v>
      </c>
      <c r="AM102" s="59">
        <f>PINNAE_Prod!$Z$28</f>
        <v>0</v>
      </c>
      <c r="AN102" s="21">
        <f>PINNAE_Prod!$AB$28</f>
        <v>0</v>
      </c>
      <c r="AO102" s="59">
        <f>PINNAE_Prod!$Z$29</f>
        <v>0</v>
      </c>
      <c r="AP102" s="21">
        <f>PINNAE_Prod!$AB$29</f>
        <v>0</v>
      </c>
      <c r="AQ102" s="59">
        <f>PINNAE_Prod!$Z$30</f>
        <v>0</v>
      </c>
      <c r="AR102" s="21">
        <f>PINNAE_Prod!$AB$30</f>
        <v>0</v>
      </c>
      <c r="AS102" s="59">
        <f>PINNAE_Prod!$Z$31</f>
        <v>0</v>
      </c>
      <c r="AT102" s="21">
        <f>PINNAE_Prod!$AB$31</f>
        <v>0</v>
      </c>
      <c r="AU102" s="59">
        <f>PINNAE_Prod!$Z$32</f>
        <v>0</v>
      </c>
      <c r="AV102" s="21">
        <f>PINNAE_Prod!$AB$32</f>
        <v>0</v>
      </c>
      <c r="AW102" s="59">
        <f>PINNAE_Prod!$Z$33</f>
        <v>0</v>
      </c>
      <c r="AX102" s="21">
        <f>PINNAE_Prod!$AB$33</f>
        <v>0</v>
      </c>
      <c r="AY102" s="59">
        <f>PINNAE_Prod!$Z$34</f>
        <v>0</v>
      </c>
      <c r="AZ102" s="21">
        <f>PINNAE_Prod!$AB$34</f>
        <v>0</v>
      </c>
      <c r="BA102" s="59">
        <f>PINNAE_Prod!$Z$35</f>
        <v>0</v>
      </c>
      <c r="BB102" s="21">
        <f>PINNAE_Prod!$AB$35</f>
        <v>0</v>
      </c>
      <c r="BC102" s="59">
        <f>PINNAE_Prod!$Z$36</f>
        <v>0</v>
      </c>
      <c r="BD102" s="21">
        <f>PINNAE_Prod!$AB$36</f>
        <v>0</v>
      </c>
      <c r="BE102" s="59">
        <f>PINNAE_Prod!$Z$37</f>
        <v>0</v>
      </c>
      <c r="BF102" s="21">
        <f>PINNAE_Prod!$AB$37</f>
        <v>0</v>
      </c>
      <c r="BG102" s="52" t="s">
        <v>69</v>
      </c>
      <c r="BH102" s="16"/>
    </row>
    <row r="103" spans="1:60" x14ac:dyDescent="0.2">
      <c r="A103" s="20"/>
      <c r="B103" s="12" t="s">
        <v>176</v>
      </c>
      <c r="C103" s="2" t="s">
        <v>268</v>
      </c>
      <c r="D103" s="15" t="s">
        <v>12</v>
      </c>
      <c r="E103" s="9" t="s">
        <v>4</v>
      </c>
      <c r="F103" s="40" t="s">
        <v>11</v>
      </c>
      <c r="G103" s="46">
        <f>PINNAE_Prod!$AC$9</f>
        <v>1</v>
      </c>
      <c r="H103" s="72">
        <f>PINNAE_Prod!$AC$10</f>
        <v>1</v>
      </c>
      <c r="I103" s="59">
        <f>PINNAE_Prod!$Z$13</f>
        <v>0</v>
      </c>
      <c r="J103" s="21">
        <f>PINNAE_Prod!$AC$13</f>
        <v>0</v>
      </c>
      <c r="K103" s="59">
        <f>PINNAE_Prod!$Z$14</f>
        <v>0</v>
      </c>
      <c r="L103" s="21">
        <f>PINNAE_Prod!$AC$14</f>
        <v>0</v>
      </c>
      <c r="M103" s="59">
        <f>PINNAE_Prod!$Z$15</f>
        <v>0</v>
      </c>
      <c r="N103" s="21">
        <f>PINNAE_Prod!$AC$15</f>
        <v>0</v>
      </c>
      <c r="O103" s="59">
        <f>PINNAE_Prod!$Z$16</f>
        <v>0</v>
      </c>
      <c r="P103" s="21">
        <f>PINNAE_Prod!$AC$16</f>
        <v>0</v>
      </c>
      <c r="Q103" s="59">
        <f>PINNAE_Prod!$Z$17</f>
        <v>0</v>
      </c>
      <c r="R103" s="21">
        <f>PINNAE_Prod!$AC$17</f>
        <v>0</v>
      </c>
      <c r="S103" s="59">
        <f>PINNAE_Prod!$Z$18</f>
        <v>0</v>
      </c>
      <c r="T103" s="21">
        <f>PINNAE_Prod!$AC$18</f>
        <v>0</v>
      </c>
      <c r="U103" s="59">
        <f>PINNAE_Prod!$Z$19</f>
        <v>0</v>
      </c>
      <c r="V103" s="21">
        <f>PINNAE_Prod!$AC$19</f>
        <v>0</v>
      </c>
      <c r="W103" s="59">
        <f>PINNAE_Prod!$Z$20</f>
        <v>0</v>
      </c>
      <c r="X103" s="21">
        <f>PINNAE_Prod!$AC$20</f>
        <v>0</v>
      </c>
      <c r="Y103" s="59">
        <f>PINNAE_Prod!$Z$21</f>
        <v>0</v>
      </c>
      <c r="Z103" s="21">
        <f>PINNAE_Prod!$AC$21</f>
        <v>0</v>
      </c>
      <c r="AA103" s="59">
        <f>PINNAE_Prod!$Z$22</f>
        <v>0</v>
      </c>
      <c r="AB103" s="21">
        <f>PINNAE_Prod!$AC$22</f>
        <v>0</v>
      </c>
      <c r="AC103" s="59">
        <f>PINNAE_Prod!$Z$23</f>
        <v>0</v>
      </c>
      <c r="AD103" s="21">
        <f>PINNAE_Prod!$AC$23</f>
        <v>0</v>
      </c>
      <c r="AE103" s="59">
        <f>PINNAE_Prod!$Z$24</f>
        <v>0</v>
      </c>
      <c r="AF103" s="21">
        <f>PINNAE_Prod!$AC$24</f>
        <v>0</v>
      </c>
      <c r="AG103" s="59">
        <f>PINNAE_Prod!$Z$25</f>
        <v>0</v>
      </c>
      <c r="AH103" s="21">
        <f>PINNAE_Prod!$AC$25</f>
        <v>0</v>
      </c>
      <c r="AI103" s="59">
        <f>PINNAE_Prod!$Z$26</f>
        <v>0</v>
      </c>
      <c r="AJ103" s="21">
        <f>PINNAE_Prod!$AC$26</f>
        <v>0</v>
      </c>
      <c r="AK103" s="59">
        <f>PINNAE_Prod!$Z$27</f>
        <v>0</v>
      </c>
      <c r="AL103" s="21">
        <f>PINNAE_Prod!$AC$27</f>
        <v>0</v>
      </c>
      <c r="AM103" s="59">
        <f>PINNAE_Prod!$Z$28</f>
        <v>0</v>
      </c>
      <c r="AN103" s="21">
        <f>PINNAE_Prod!$AC$28</f>
        <v>0</v>
      </c>
      <c r="AO103" s="59">
        <f>PINNAE_Prod!$Z$29</f>
        <v>0</v>
      </c>
      <c r="AP103" s="21">
        <f>PINNAE_Prod!$AC$29</f>
        <v>0</v>
      </c>
      <c r="AQ103" s="59">
        <f>PINNAE_Prod!$Z$30</f>
        <v>0</v>
      </c>
      <c r="AR103" s="21">
        <f>PINNAE_Prod!$AC$30</f>
        <v>0</v>
      </c>
      <c r="AS103" s="59">
        <f>PINNAE_Prod!$Z$31</f>
        <v>0</v>
      </c>
      <c r="AT103" s="21">
        <f>PINNAE_Prod!$AC$31</f>
        <v>0</v>
      </c>
      <c r="AU103" s="59">
        <f>PINNAE_Prod!$Z$32</f>
        <v>0</v>
      </c>
      <c r="AV103" s="21">
        <f>PINNAE_Prod!$AC$32</f>
        <v>0</v>
      </c>
      <c r="AW103" s="59">
        <f>PINNAE_Prod!$Z$33</f>
        <v>0</v>
      </c>
      <c r="AX103" s="21">
        <f>PINNAE_Prod!$AC$33</f>
        <v>0</v>
      </c>
      <c r="AY103" s="59">
        <f>PINNAE_Prod!$Z$34</f>
        <v>0</v>
      </c>
      <c r="AZ103" s="21">
        <f>PINNAE_Prod!$AC$34</f>
        <v>0</v>
      </c>
      <c r="BA103" s="59">
        <f>PINNAE_Prod!$Z$35</f>
        <v>0</v>
      </c>
      <c r="BB103" s="21">
        <f>PINNAE_Prod!$AC$35</f>
        <v>0</v>
      </c>
      <c r="BC103" s="59">
        <f>PINNAE_Prod!$Z$36</f>
        <v>0</v>
      </c>
      <c r="BD103" s="21">
        <f>PINNAE_Prod!$AC$36</f>
        <v>0</v>
      </c>
      <c r="BE103" s="59">
        <f>PINNAE_Prod!$Z$37</f>
        <v>0</v>
      </c>
      <c r="BF103" s="21">
        <f>PINNAE_Prod!$AC$37</f>
        <v>0</v>
      </c>
      <c r="BG103" s="52" t="s">
        <v>69</v>
      </c>
      <c r="BH103" s="16"/>
    </row>
    <row r="104" spans="1:60" x14ac:dyDescent="0.2">
      <c r="A104" s="20"/>
      <c r="B104" s="12" t="s">
        <v>177</v>
      </c>
      <c r="C104" s="2" t="s">
        <v>269</v>
      </c>
      <c r="D104" s="15" t="s">
        <v>12</v>
      </c>
      <c r="E104" s="9" t="s">
        <v>4</v>
      </c>
      <c r="F104" s="40" t="s">
        <v>11</v>
      </c>
      <c r="G104" s="46">
        <f>PINNAE_Prod!$AD$9</f>
        <v>1</v>
      </c>
      <c r="H104" s="72">
        <f>PINNAE_Prod!$AD$10</f>
        <v>1</v>
      </c>
      <c r="I104" s="59">
        <f>PINNAE_Prod!$Z$13</f>
        <v>0</v>
      </c>
      <c r="J104" s="21">
        <f>PINNAE_Prod!$AD$13</f>
        <v>0</v>
      </c>
      <c r="K104" s="59">
        <f>PINNAE_Prod!$Z$14</f>
        <v>0</v>
      </c>
      <c r="L104" s="21">
        <f>PINNAE_Prod!$AD$14</f>
        <v>0</v>
      </c>
      <c r="M104" s="59">
        <f>PINNAE_Prod!$Z$15</f>
        <v>0</v>
      </c>
      <c r="N104" s="21">
        <f>PINNAE_Prod!$AD$15</f>
        <v>0</v>
      </c>
      <c r="O104" s="59">
        <f>PINNAE_Prod!$Z$16</f>
        <v>0</v>
      </c>
      <c r="P104" s="21">
        <f>PINNAE_Prod!$AD$16</f>
        <v>0</v>
      </c>
      <c r="Q104" s="59">
        <f>PINNAE_Prod!$Z$17</f>
        <v>0</v>
      </c>
      <c r="R104" s="21">
        <f>PINNAE_Prod!$AD$17</f>
        <v>0</v>
      </c>
      <c r="S104" s="59">
        <f>PINNAE_Prod!$Z$18</f>
        <v>0</v>
      </c>
      <c r="T104" s="21">
        <f>PINNAE_Prod!$AD$18</f>
        <v>0</v>
      </c>
      <c r="U104" s="59">
        <f>PINNAE_Prod!$Z$19</f>
        <v>0</v>
      </c>
      <c r="V104" s="21">
        <f>PINNAE_Prod!$AD$19</f>
        <v>0</v>
      </c>
      <c r="W104" s="59">
        <f>PINNAE_Prod!$Z$20</f>
        <v>0</v>
      </c>
      <c r="X104" s="21">
        <f>PINNAE_Prod!$AD$20</f>
        <v>0</v>
      </c>
      <c r="Y104" s="59">
        <f>PINNAE_Prod!$Z$21</f>
        <v>0</v>
      </c>
      <c r="Z104" s="21">
        <f>PINNAE_Prod!$AD$21</f>
        <v>0</v>
      </c>
      <c r="AA104" s="59">
        <f>PINNAE_Prod!$Z$22</f>
        <v>0</v>
      </c>
      <c r="AB104" s="21">
        <f>PINNAE_Prod!$AD$22</f>
        <v>0</v>
      </c>
      <c r="AC104" s="59">
        <f>PINNAE_Prod!$Z$23</f>
        <v>0</v>
      </c>
      <c r="AD104" s="21">
        <f>PINNAE_Prod!$AD$23</f>
        <v>0</v>
      </c>
      <c r="AE104" s="59">
        <f>PINNAE_Prod!$Z$24</f>
        <v>0</v>
      </c>
      <c r="AF104" s="21">
        <f>PINNAE_Prod!$AD$24</f>
        <v>0</v>
      </c>
      <c r="AG104" s="59">
        <f>PINNAE_Prod!$Z$25</f>
        <v>0</v>
      </c>
      <c r="AH104" s="21">
        <f>PINNAE_Prod!$AD$25</f>
        <v>0</v>
      </c>
      <c r="AI104" s="59">
        <f>PINNAE_Prod!$Z$26</f>
        <v>0</v>
      </c>
      <c r="AJ104" s="21">
        <f>PINNAE_Prod!$AD$26</f>
        <v>0</v>
      </c>
      <c r="AK104" s="59">
        <f>PINNAE_Prod!$Z$27</f>
        <v>0</v>
      </c>
      <c r="AL104" s="21">
        <f>PINNAE_Prod!$AD$27</f>
        <v>0</v>
      </c>
      <c r="AM104" s="59">
        <f>PINNAE_Prod!$Z$28</f>
        <v>0</v>
      </c>
      <c r="AN104" s="21">
        <f>PINNAE_Prod!$AD$28</f>
        <v>0</v>
      </c>
      <c r="AO104" s="59">
        <f>PINNAE_Prod!$Z$29</f>
        <v>0</v>
      </c>
      <c r="AP104" s="21">
        <f>PINNAE_Prod!$AD$29</f>
        <v>0</v>
      </c>
      <c r="AQ104" s="59">
        <f>PINNAE_Prod!$Z$30</f>
        <v>0</v>
      </c>
      <c r="AR104" s="21">
        <f>PINNAE_Prod!$AD$30</f>
        <v>0</v>
      </c>
      <c r="AS104" s="59">
        <f>PINNAE_Prod!$Z$31</f>
        <v>0</v>
      </c>
      <c r="AT104" s="21">
        <f>PINNAE_Prod!$AD$31</f>
        <v>0</v>
      </c>
      <c r="AU104" s="59">
        <f>PINNAE_Prod!$Z$32</f>
        <v>0</v>
      </c>
      <c r="AV104" s="21">
        <f>PINNAE_Prod!$AD$32</f>
        <v>0</v>
      </c>
      <c r="AW104" s="59">
        <f>PINNAE_Prod!$Z$33</f>
        <v>0</v>
      </c>
      <c r="AX104" s="21">
        <f>PINNAE_Prod!$AD$33</f>
        <v>0</v>
      </c>
      <c r="AY104" s="59">
        <f>PINNAE_Prod!$Z$34</f>
        <v>0</v>
      </c>
      <c r="AZ104" s="21">
        <f>PINNAE_Prod!$AD$34</f>
        <v>0</v>
      </c>
      <c r="BA104" s="59">
        <f>PINNAE_Prod!$Z$35</f>
        <v>0</v>
      </c>
      <c r="BB104" s="21">
        <f>PINNAE_Prod!$AD$35</f>
        <v>0</v>
      </c>
      <c r="BC104" s="59">
        <f>PINNAE_Prod!$Z$36</f>
        <v>0</v>
      </c>
      <c r="BD104" s="21">
        <f>PINNAE_Prod!$AD$36</f>
        <v>0</v>
      </c>
      <c r="BE104" s="59">
        <f>PINNAE_Prod!$Z$37</f>
        <v>0</v>
      </c>
      <c r="BF104" s="21">
        <f>PINNAE_Prod!$AD$37</f>
        <v>0</v>
      </c>
      <c r="BG104" s="52" t="s">
        <v>69</v>
      </c>
      <c r="BH104" s="16"/>
    </row>
    <row r="105" spans="1:60" x14ac:dyDescent="0.2">
      <c r="A105" s="20"/>
      <c r="B105" s="12" t="s">
        <v>178</v>
      </c>
      <c r="C105" s="211" t="s">
        <v>729</v>
      </c>
      <c r="D105" s="15" t="s">
        <v>12</v>
      </c>
      <c r="E105" s="9" t="s">
        <v>0</v>
      </c>
      <c r="F105" s="40" t="s">
        <v>7</v>
      </c>
      <c r="G105" s="46">
        <f>PINNAE_Prod!$AG$9</f>
        <v>1</v>
      </c>
      <c r="H105" s="72">
        <f>PINNAE_Prod!$AG$10</f>
        <v>3</v>
      </c>
      <c r="I105" s="59">
        <f>PINNAE_Prod!$AF$13</f>
        <v>0</v>
      </c>
      <c r="J105" s="21">
        <f>PINNAE_Prod!$AG$13</f>
        <v>1</v>
      </c>
      <c r="K105" s="59">
        <f>PINNAE_Prod!$AF$14</f>
        <v>96</v>
      </c>
      <c r="L105" s="21">
        <f>PINNAE_Prod!$AG$14</f>
        <v>1</v>
      </c>
      <c r="M105" s="59">
        <f>PINNAE_Prod!$AF$15</f>
        <v>98</v>
      </c>
      <c r="N105" s="21">
        <f>PINNAE_Prod!$AG$15</f>
        <v>5.3330000000000002E-2</v>
      </c>
      <c r="O105" s="59">
        <f>PINNAE_Prod!$AF$16</f>
        <v>0</v>
      </c>
      <c r="P105" s="21">
        <f>PINNAE_Prod!$AG$16</f>
        <v>0</v>
      </c>
      <c r="Q105" s="59">
        <f>PINNAE_Prod!$AF$17</f>
        <v>0</v>
      </c>
      <c r="R105" s="21">
        <f>PINNAE_Prod!$AG$17</f>
        <v>0</v>
      </c>
      <c r="S105" s="59">
        <f>PINNAE_Prod!$AF$18</f>
        <v>0</v>
      </c>
      <c r="T105" s="21">
        <f>PINNAE_Prod!$AG$18</f>
        <v>0</v>
      </c>
      <c r="U105" s="59">
        <f>PINNAE_Prod!$AF$19</f>
        <v>0</v>
      </c>
      <c r="V105" s="21">
        <f>PINNAE_Prod!$AG$19</f>
        <v>0</v>
      </c>
      <c r="W105" s="59">
        <f>PINNAE_Prod!$AF$20</f>
        <v>0</v>
      </c>
      <c r="X105" s="21">
        <f>PINNAE_Prod!$AG$20</f>
        <v>0</v>
      </c>
      <c r="Y105" s="59">
        <f>PINNAE_Prod!$AF$21</f>
        <v>0</v>
      </c>
      <c r="Z105" s="21">
        <f>PINNAE_Prod!$AG$21</f>
        <v>0</v>
      </c>
      <c r="AA105" s="59">
        <f>PINNAE_Prod!$AF$22</f>
        <v>0</v>
      </c>
      <c r="AB105" s="21">
        <f>PINNAE_Prod!$AG$22</f>
        <v>0</v>
      </c>
      <c r="AC105" s="59">
        <f>PINNAE_Prod!$AF$23</f>
        <v>0</v>
      </c>
      <c r="AD105" s="21">
        <f>PINNAE_Prod!$AG$23</f>
        <v>0</v>
      </c>
      <c r="AE105" s="59">
        <f>PINNAE_Prod!$AF$24</f>
        <v>0</v>
      </c>
      <c r="AF105" s="21">
        <f>PINNAE_Prod!$AG$24</f>
        <v>0</v>
      </c>
      <c r="AG105" s="59">
        <f>PINNAE_Prod!$AF$25</f>
        <v>0</v>
      </c>
      <c r="AH105" s="21">
        <f>PINNAE_Prod!$AG$25</f>
        <v>0</v>
      </c>
      <c r="AI105" s="59">
        <f>PINNAE_Prod!$AF$26</f>
        <v>0</v>
      </c>
      <c r="AJ105" s="21">
        <f>PINNAE_Prod!$AG$26</f>
        <v>0</v>
      </c>
      <c r="AK105" s="59">
        <f>PINNAE_Prod!$AF$27</f>
        <v>0</v>
      </c>
      <c r="AL105" s="21">
        <f>PINNAE_Prod!$AG$27</f>
        <v>0</v>
      </c>
      <c r="AM105" s="59">
        <f>PINNAE_Prod!$AF$28</f>
        <v>0</v>
      </c>
      <c r="AN105" s="21">
        <f>PINNAE_Prod!$AG$28</f>
        <v>0</v>
      </c>
      <c r="AO105" s="59">
        <f>PINNAE_Prod!$AF$29</f>
        <v>0</v>
      </c>
      <c r="AP105" s="21">
        <f>PINNAE_Prod!$AG$29</f>
        <v>0</v>
      </c>
      <c r="AQ105" s="59">
        <f>PINNAE_Prod!$AF$30</f>
        <v>0</v>
      </c>
      <c r="AR105" s="21">
        <f>PINNAE_Prod!$AG$30</f>
        <v>0</v>
      </c>
      <c r="AS105" s="59">
        <f>PINNAE_Prod!$AF$31</f>
        <v>0</v>
      </c>
      <c r="AT105" s="21">
        <f>PINNAE_Prod!$AG$31</f>
        <v>0</v>
      </c>
      <c r="AU105" s="59">
        <f>PINNAE_Prod!$AF$32</f>
        <v>0</v>
      </c>
      <c r="AV105" s="21">
        <f>PINNAE_Prod!$AG$32</f>
        <v>0</v>
      </c>
      <c r="AW105" s="59">
        <f>PINNAE_Prod!$AF$33</f>
        <v>0</v>
      </c>
      <c r="AX105" s="21">
        <f>PINNAE_Prod!$AG$33</f>
        <v>0</v>
      </c>
      <c r="AY105" s="59">
        <f>PINNAE_Prod!$AF$34</f>
        <v>0</v>
      </c>
      <c r="AZ105" s="21">
        <f>PINNAE_Prod!$AG$34</f>
        <v>0</v>
      </c>
      <c r="BA105" s="59">
        <f>PINNAE_Prod!$AF$35</f>
        <v>0</v>
      </c>
      <c r="BB105" s="21">
        <f>PINNAE_Prod!$AG$35</f>
        <v>0</v>
      </c>
      <c r="BC105" s="59">
        <f>PINNAE_Prod!$AF$36</f>
        <v>0</v>
      </c>
      <c r="BD105" s="21">
        <f>PINNAE_Prod!$AG$36</f>
        <v>0</v>
      </c>
      <c r="BE105" s="59">
        <f>PINNAE_Prod!$AF$37</f>
        <v>0</v>
      </c>
      <c r="BF105" s="21">
        <f>PINNAE_Prod!$AG$37</f>
        <v>0</v>
      </c>
      <c r="BG105" s="52" t="s">
        <v>69</v>
      </c>
      <c r="BH105" s="16"/>
    </row>
    <row r="106" spans="1:60" x14ac:dyDescent="0.2">
      <c r="A106" s="20"/>
      <c r="B106" s="12" t="s">
        <v>179</v>
      </c>
      <c r="C106" s="211" t="s">
        <v>730</v>
      </c>
      <c r="D106" s="15" t="s">
        <v>12</v>
      </c>
      <c r="E106" s="9" t="s">
        <v>0</v>
      </c>
      <c r="F106" s="40" t="s">
        <v>7</v>
      </c>
      <c r="G106" s="46">
        <f>PINNAE_Prod!$AH$9</f>
        <v>1</v>
      </c>
      <c r="H106" s="72">
        <f>PINNAE_Prod!$AH$10</f>
        <v>3</v>
      </c>
      <c r="I106" s="59">
        <f>PINNAE_Prod!$AF$13</f>
        <v>0</v>
      </c>
      <c r="J106" s="21">
        <f>PINNAE_Prod!$AH$13</f>
        <v>0</v>
      </c>
      <c r="K106" s="59">
        <f>PINNAE_Prod!$AF$14</f>
        <v>96</v>
      </c>
      <c r="L106" s="21">
        <f>PINNAE_Prod!$AH$14</f>
        <v>5.3299999999999997E-3</v>
      </c>
      <c r="M106" s="59">
        <f>PINNAE_Prod!$AF$15</f>
        <v>98</v>
      </c>
      <c r="N106" s="21">
        <f>PINNAE_Prod!$AH$15</f>
        <v>5.3299999999999997E-3</v>
      </c>
      <c r="O106" s="59">
        <f>PINNAE_Prod!$AF$16</f>
        <v>0</v>
      </c>
      <c r="P106" s="21">
        <f>PINNAE_Prod!$AH$16</f>
        <v>0</v>
      </c>
      <c r="Q106" s="59">
        <f>PINNAE_Prod!$AF$17</f>
        <v>0</v>
      </c>
      <c r="R106" s="21">
        <f>PINNAE_Prod!$AH$17</f>
        <v>0</v>
      </c>
      <c r="S106" s="59">
        <f>PINNAE_Prod!$AF$18</f>
        <v>0</v>
      </c>
      <c r="T106" s="21">
        <f>PINNAE_Prod!$AH$18</f>
        <v>0</v>
      </c>
      <c r="U106" s="59">
        <f>PINNAE_Prod!$AF$19</f>
        <v>0</v>
      </c>
      <c r="V106" s="21">
        <f>PINNAE_Prod!$AH$19</f>
        <v>0</v>
      </c>
      <c r="W106" s="59">
        <f>PINNAE_Prod!$AF$20</f>
        <v>0</v>
      </c>
      <c r="X106" s="21">
        <f>PINNAE_Prod!$AH$20</f>
        <v>0</v>
      </c>
      <c r="Y106" s="59">
        <f>PINNAE_Prod!$AF$21</f>
        <v>0</v>
      </c>
      <c r="Z106" s="21">
        <f>PINNAE_Prod!$AH$21</f>
        <v>0</v>
      </c>
      <c r="AA106" s="59">
        <f>PINNAE_Prod!$AF$22</f>
        <v>0</v>
      </c>
      <c r="AB106" s="21">
        <f>PINNAE_Prod!$AH$22</f>
        <v>0</v>
      </c>
      <c r="AC106" s="59">
        <f>PINNAE_Prod!$AF$23</f>
        <v>0</v>
      </c>
      <c r="AD106" s="21">
        <f>PINNAE_Prod!$AH$23</f>
        <v>0</v>
      </c>
      <c r="AE106" s="59">
        <f>PINNAE_Prod!$AF$24</f>
        <v>0</v>
      </c>
      <c r="AF106" s="21">
        <f>PINNAE_Prod!$AH$24</f>
        <v>0</v>
      </c>
      <c r="AG106" s="59">
        <f>PINNAE_Prod!$AF$25</f>
        <v>0</v>
      </c>
      <c r="AH106" s="21">
        <f>PINNAE_Prod!$AH$25</f>
        <v>0</v>
      </c>
      <c r="AI106" s="59">
        <f>PINNAE_Prod!$AF$26</f>
        <v>0</v>
      </c>
      <c r="AJ106" s="21">
        <f>PINNAE_Prod!$AH$26</f>
        <v>0</v>
      </c>
      <c r="AK106" s="59">
        <f>PINNAE_Prod!$AF$27</f>
        <v>0</v>
      </c>
      <c r="AL106" s="21">
        <f>PINNAE_Prod!$AH$27</f>
        <v>0</v>
      </c>
      <c r="AM106" s="59">
        <f>PINNAE_Prod!$AF$28</f>
        <v>0</v>
      </c>
      <c r="AN106" s="21">
        <f>PINNAE_Prod!$AH$28</f>
        <v>0</v>
      </c>
      <c r="AO106" s="59">
        <f>PINNAE_Prod!$AF$29</f>
        <v>0</v>
      </c>
      <c r="AP106" s="21">
        <f>PINNAE_Prod!$AH$29</f>
        <v>0</v>
      </c>
      <c r="AQ106" s="59">
        <f>PINNAE_Prod!$AF$30</f>
        <v>0</v>
      </c>
      <c r="AR106" s="21">
        <f>PINNAE_Prod!$AH$30</f>
        <v>0</v>
      </c>
      <c r="AS106" s="59">
        <f>PINNAE_Prod!$AF$31</f>
        <v>0</v>
      </c>
      <c r="AT106" s="21">
        <f>PINNAE_Prod!$AH$31</f>
        <v>0</v>
      </c>
      <c r="AU106" s="59">
        <f>PINNAE_Prod!$AF$32</f>
        <v>0</v>
      </c>
      <c r="AV106" s="21">
        <f>PINNAE_Prod!$AH$32</f>
        <v>0</v>
      </c>
      <c r="AW106" s="59">
        <f>PINNAE_Prod!$AF$33</f>
        <v>0</v>
      </c>
      <c r="AX106" s="21">
        <f>PINNAE_Prod!$AH$33</f>
        <v>0</v>
      </c>
      <c r="AY106" s="59">
        <f>PINNAE_Prod!$AF$34</f>
        <v>0</v>
      </c>
      <c r="AZ106" s="21">
        <f>PINNAE_Prod!$AH$34</f>
        <v>0</v>
      </c>
      <c r="BA106" s="59">
        <f>PINNAE_Prod!$AF$35</f>
        <v>0</v>
      </c>
      <c r="BB106" s="21">
        <f>PINNAE_Prod!$AH$35</f>
        <v>0</v>
      </c>
      <c r="BC106" s="59">
        <f>PINNAE_Prod!$AF$36</f>
        <v>0</v>
      </c>
      <c r="BD106" s="21">
        <f>PINNAE_Prod!$AH$36</f>
        <v>0</v>
      </c>
      <c r="BE106" s="59">
        <f>PINNAE_Prod!$AF$37</f>
        <v>0</v>
      </c>
      <c r="BF106" s="21">
        <f>PINNAE_Prod!$AH$37</f>
        <v>0</v>
      </c>
      <c r="BG106" s="52" t="s">
        <v>69</v>
      </c>
      <c r="BH106" s="16"/>
    </row>
    <row r="107" spans="1:60" x14ac:dyDescent="0.2">
      <c r="A107" s="20"/>
      <c r="B107" s="12" t="s">
        <v>180</v>
      </c>
      <c r="C107" s="211" t="s">
        <v>731</v>
      </c>
      <c r="D107" s="15" t="s">
        <v>12</v>
      </c>
      <c r="E107" s="9" t="s">
        <v>0</v>
      </c>
      <c r="F107" s="40" t="s">
        <v>7</v>
      </c>
      <c r="G107" s="46">
        <f>PINNAE_Prod!$AI$9</f>
        <v>1</v>
      </c>
      <c r="H107" s="72">
        <f>PINNAE_Prod!$AI$10</f>
        <v>3</v>
      </c>
      <c r="I107" s="59">
        <f>PINNAE_Prod!$AF$13</f>
        <v>0</v>
      </c>
      <c r="J107" s="21">
        <f>PINNAE_Prod!$AI$13</f>
        <v>0</v>
      </c>
      <c r="K107" s="59">
        <f>PINNAE_Prod!$AF$14</f>
        <v>96</v>
      </c>
      <c r="L107" s="21">
        <f>PINNAE_Prod!$AI$14</f>
        <v>0</v>
      </c>
      <c r="M107" s="59">
        <f>PINNAE_Prod!$AF$15</f>
        <v>98</v>
      </c>
      <c r="N107" s="21">
        <f>PINNAE_Prod!$AI$15</f>
        <v>0</v>
      </c>
      <c r="O107" s="59">
        <f>PINNAE_Prod!$AF$16</f>
        <v>0</v>
      </c>
      <c r="P107" s="21">
        <f>PINNAE_Prod!$AI$16</f>
        <v>0</v>
      </c>
      <c r="Q107" s="59">
        <f>PINNAE_Prod!$AF$17</f>
        <v>0</v>
      </c>
      <c r="R107" s="21">
        <f>PINNAE_Prod!$AI$17</f>
        <v>0</v>
      </c>
      <c r="S107" s="59">
        <f>PINNAE_Prod!$AF$18</f>
        <v>0</v>
      </c>
      <c r="T107" s="21">
        <f>PINNAE_Prod!$AI$18</f>
        <v>0</v>
      </c>
      <c r="U107" s="59">
        <f>PINNAE_Prod!$AF$19</f>
        <v>0</v>
      </c>
      <c r="V107" s="21">
        <f>PINNAE_Prod!$AI$19</f>
        <v>0</v>
      </c>
      <c r="W107" s="59">
        <f>PINNAE_Prod!$AF$20</f>
        <v>0</v>
      </c>
      <c r="X107" s="21">
        <f>PINNAE_Prod!$AI$20</f>
        <v>0</v>
      </c>
      <c r="Y107" s="59">
        <f>PINNAE_Prod!$AF$21</f>
        <v>0</v>
      </c>
      <c r="Z107" s="21">
        <f>PINNAE_Prod!$AI$21</f>
        <v>0</v>
      </c>
      <c r="AA107" s="59">
        <f>PINNAE_Prod!$AF$22</f>
        <v>0</v>
      </c>
      <c r="AB107" s="21">
        <f>PINNAE_Prod!$AI$22</f>
        <v>0</v>
      </c>
      <c r="AC107" s="59">
        <f>PINNAE_Prod!$AF$23</f>
        <v>0</v>
      </c>
      <c r="AD107" s="21">
        <f>PINNAE_Prod!$AI$23</f>
        <v>0</v>
      </c>
      <c r="AE107" s="59">
        <f>PINNAE_Prod!$AF$24</f>
        <v>0</v>
      </c>
      <c r="AF107" s="21">
        <f>PINNAE_Prod!$AI$24</f>
        <v>0</v>
      </c>
      <c r="AG107" s="59">
        <f>PINNAE_Prod!$AF$25</f>
        <v>0</v>
      </c>
      <c r="AH107" s="21">
        <f>PINNAE_Prod!$AI$25</f>
        <v>0</v>
      </c>
      <c r="AI107" s="59">
        <f>PINNAE_Prod!$AF$26</f>
        <v>0</v>
      </c>
      <c r="AJ107" s="21">
        <f>PINNAE_Prod!$AI$26</f>
        <v>0</v>
      </c>
      <c r="AK107" s="59">
        <f>PINNAE_Prod!$AF$27</f>
        <v>0</v>
      </c>
      <c r="AL107" s="21">
        <f>PINNAE_Prod!$AI$27</f>
        <v>0</v>
      </c>
      <c r="AM107" s="59">
        <f>PINNAE_Prod!$AF$28</f>
        <v>0</v>
      </c>
      <c r="AN107" s="21">
        <f>PINNAE_Prod!$AI$28</f>
        <v>0</v>
      </c>
      <c r="AO107" s="59">
        <f>PINNAE_Prod!$AF$29</f>
        <v>0</v>
      </c>
      <c r="AP107" s="21">
        <f>PINNAE_Prod!$AI$29</f>
        <v>0</v>
      </c>
      <c r="AQ107" s="59">
        <f>PINNAE_Prod!$AF$30</f>
        <v>0</v>
      </c>
      <c r="AR107" s="21">
        <f>PINNAE_Prod!$AI$30</f>
        <v>0</v>
      </c>
      <c r="AS107" s="59">
        <f>PINNAE_Prod!$AF$31</f>
        <v>0</v>
      </c>
      <c r="AT107" s="21">
        <f>PINNAE_Prod!$AI$31</f>
        <v>0</v>
      </c>
      <c r="AU107" s="59">
        <f>PINNAE_Prod!$AF$32</f>
        <v>0</v>
      </c>
      <c r="AV107" s="21">
        <f>PINNAE_Prod!$AI$32</f>
        <v>0</v>
      </c>
      <c r="AW107" s="59">
        <f>PINNAE_Prod!$AF$33</f>
        <v>0</v>
      </c>
      <c r="AX107" s="21">
        <f>PINNAE_Prod!$AI$33</f>
        <v>0</v>
      </c>
      <c r="AY107" s="59">
        <f>PINNAE_Prod!$AF$34</f>
        <v>0</v>
      </c>
      <c r="AZ107" s="21">
        <f>PINNAE_Prod!$AI$34</f>
        <v>0</v>
      </c>
      <c r="BA107" s="59">
        <f>PINNAE_Prod!$AF$35</f>
        <v>0</v>
      </c>
      <c r="BB107" s="21">
        <f>PINNAE_Prod!$AI$35</f>
        <v>0</v>
      </c>
      <c r="BC107" s="59">
        <f>PINNAE_Prod!$AF$36</f>
        <v>0</v>
      </c>
      <c r="BD107" s="21">
        <f>PINNAE_Prod!$AI$36</f>
        <v>0</v>
      </c>
      <c r="BE107" s="59">
        <f>PINNAE_Prod!$AF$37</f>
        <v>0</v>
      </c>
      <c r="BF107" s="21">
        <f>PINNAE_Prod!$AI$37</f>
        <v>0</v>
      </c>
      <c r="BG107" s="52" t="s">
        <v>69</v>
      </c>
      <c r="BH107" s="16"/>
    </row>
    <row r="108" spans="1:60" x14ac:dyDescent="0.2">
      <c r="A108" s="20"/>
      <c r="B108" s="12" t="s">
        <v>181</v>
      </c>
      <c r="C108" s="211" t="s">
        <v>732</v>
      </c>
      <c r="D108" s="15" t="s">
        <v>12</v>
      </c>
      <c r="E108" s="9" t="s">
        <v>0</v>
      </c>
      <c r="F108" s="40" t="s">
        <v>7</v>
      </c>
      <c r="G108" s="46">
        <f>PINNAE_Prod!$AJ$9</f>
        <v>1</v>
      </c>
      <c r="H108" s="72">
        <f>PINNAE_Prod!$AJ$10</f>
        <v>3</v>
      </c>
      <c r="I108" s="59">
        <f>PINNAE_Prod!$AF$13</f>
        <v>0</v>
      </c>
      <c r="J108" s="21">
        <f>PINNAE_Prod!$AJ$13</f>
        <v>0</v>
      </c>
      <c r="K108" s="59">
        <f>PINNAE_Prod!$AF$14</f>
        <v>96</v>
      </c>
      <c r="L108" s="21">
        <f>PINNAE_Prod!$AJ$14</f>
        <v>0</v>
      </c>
      <c r="M108" s="59">
        <f>PINNAE_Prod!$AF$15</f>
        <v>98</v>
      </c>
      <c r="N108" s="21">
        <f>PINNAE_Prod!$AJ$15</f>
        <v>0</v>
      </c>
      <c r="O108" s="59">
        <f>PINNAE_Prod!$AF$16</f>
        <v>0</v>
      </c>
      <c r="P108" s="21">
        <f>PINNAE_Prod!$AJ$16</f>
        <v>0</v>
      </c>
      <c r="Q108" s="59">
        <f>PINNAE_Prod!$AF$17</f>
        <v>0</v>
      </c>
      <c r="R108" s="21">
        <f>PINNAE_Prod!$AJ$17</f>
        <v>0</v>
      </c>
      <c r="S108" s="59">
        <f>PINNAE_Prod!$AF$18</f>
        <v>0</v>
      </c>
      <c r="T108" s="21">
        <f>PINNAE_Prod!$AJ$18</f>
        <v>0</v>
      </c>
      <c r="U108" s="59">
        <f>PINNAE_Prod!$AF$19</f>
        <v>0</v>
      </c>
      <c r="V108" s="21">
        <f>PINNAE_Prod!$AJ$19</f>
        <v>0</v>
      </c>
      <c r="W108" s="59">
        <f>PINNAE_Prod!$AF$20</f>
        <v>0</v>
      </c>
      <c r="X108" s="21">
        <f>PINNAE_Prod!$AJ$20</f>
        <v>0</v>
      </c>
      <c r="Y108" s="59">
        <f>PINNAE_Prod!$AF$21</f>
        <v>0</v>
      </c>
      <c r="Z108" s="21">
        <f>PINNAE_Prod!$AJ$21</f>
        <v>0</v>
      </c>
      <c r="AA108" s="59">
        <f>PINNAE_Prod!$AF$22</f>
        <v>0</v>
      </c>
      <c r="AB108" s="21">
        <f>PINNAE_Prod!$AJ$22</f>
        <v>0</v>
      </c>
      <c r="AC108" s="59">
        <f>PINNAE_Prod!$AF$23</f>
        <v>0</v>
      </c>
      <c r="AD108" s="21">
        <f>PINNAE_Prod!$AJ$23</f>
        <v>0</v>
      </c>
      <c r="AE108" s="59">
        <f>PINNAE_Prod!$AF$24</f>
        <v>0</v>
      </c>
      <c r="AF108" s="21">
        <f>PINNAE_Prod!$AJ$24</f>
        <v>0</v>
      </c>
      <c r="AG108" s="59">
        <f>PINNAE_Prod!$AF$25</f>
        <v>0</v>
      </c>
      <c r="AH108" s="21">
        <f>PINNAE_Prod!$AJ$25</f>
        <v>0</v>
      </c>
      <c r="AI108" s="59">
        <f>PINNAE_Prod!$AF$26</f>
        <v>0</v>
      </c>
      <c r="AJ108" s="21">
        <f>PINNAE_Prod!$AJ$26</f>
        <v>0</v>
      </c>
      <c r="AK108" s="59">
        <f>PINNAE_Prod!$AF$27</f>
        <v>0</v>
      </c>
      <c r="AL108" s="21">
        <f>PINNAE_Prod!$AJ$27</f>
        <v>0</v>
      </c>
      <c r="AM108" s="59">
        <f>PINNAE_Prod!$AF$28</f>
        <v>0</v>
      </c>
      <c r="AN108" s="21">
        <f>PINNAE_Prod!$AJ$28</f>
        <v>0</v>
      </c>
      <c r="AO108" s="59">
        <f>PINNAE_Prod!$AF$29</f>
        <v>0</v>
      </c>
      <c r="AP108" s="21">
        <f>PINNAE_Prod!$AJ$29</f>
        <v>0</v>
      </c>
      <c r="AQ108" s="59">
        <f>PINNAE_Prod!$AF$30</f>
        <v>0</v>
      </c>
      <c r="AR108" s="21">
        <f>PINNAE_Prod!$AJ$30</f>
        <v>0</v>
      </c>
      <c r="AS108" s="59">
        <f>PINNAE_Prod!$AF$31</f>
        <v>0</v>
      </c>
      <c r="AT108" s="21">
        <f>PINNAE_Prod!$AJ$31</f>
        <v>0</v>
      </c>
      <c r="AU108" s="59">
        <f>PINNAE_Prod!$AF$32</f>
        <v>0</v>
      </c>
      <c r="AV108" s="21">
        <f>PINNAE_Prod!$AJ$32</f>
        <v>0</v>
      </c>
      <c r="AW108" s="59">
        <f>PINNAE_Prod!$AF$33</f>
        <v>0</v>
      </c>
      <c r="AX108" s="21">
        <f>PINNAE_Prod!$AJ$33</f>
        <v>0</v>
      </c>
      <c r="AY108" s="59">
        <f>PINNAE_Prod!$AF$34</f>
        <v>0</v>
      </c>
      <c r="AZ108" s="21">
        <f>PINNAE_Prod!$AJ$34</f>
        <v>0</v>
      </c>
      <c r="BA108" s="59">
        <f>PINNAE_Prod!$AF$35</f>
        <v>0</v>
      </c>
      <c r="BB108" s="21">
        <f>PINNAE_Prod!$AJ$35</f>
        <v>0</v>
      </c>
      <c r="BC108" s="59">
        <f>PINNAE_Prod!$AF$36</f>
        <v>0</v>
      </c>
      <c r="BD108" s="21">
        <f>PINNAE_Prod!$AJ$36</f>
        <v>0</v>
      </c>
      <c r="BE108" s="59">
        <f>PINNAE_Prod!$AF$37</f>
        <v>0</v>
      </c>
      <c r="BF108" s="21">
        <f>PINNAE_Prod!$AJ$37</f>
        <v>0</v>
      </c>
      <c r="BG108" s="52" t="s">
        <v>69</v>
      </c>
      <c r="BH108" s="16"/>
    </row>
    <row r="109" spans="1:60" x14ac:dyDescent="0.2">
      <c r="A109" s="20"/>
      <c r="B109" s="12" t="s">
        <v>184</v>
      </c>
      <c r="C109" s="12" t="s">
        <v>486</v>
      </c>
      <c r="D109" s="15" t="s">
        <v>12</v>
      </c>
      <c r="E109" s="9" t="s">
        <v>3</v>
      </c>
      <c r="F109" s="40" t="s">
        <v>10</v>
      </c>
      <c r="G109" s="46">
        <f>PINNAE_Prod!$AO$9</f>
        <v>1</v>
      </c>
      <c r="H109" s="72">
        <f>PINNAE_Prod!$AO$10</f>
        <v>1</v>
      </c>
      <c r="I109" s="59">
        <f>PINNAE_Prod!$AN$13</f>
        <v>0</v>
      </c>
      <c r="J109" s="21">
        <f>PINNAE_Prod!$AO$13</f>
        <v>0</v>
      </c>
      <c r="K109" s="59">
        <f>PINNAE_Prod!$AN$14</f>
        <v>0</v>
      </c>
      <c r="L109" s="21">
        <f>PINNAE_Prod!$AO$14</f>
        <v>0</v>
      </c>
      <c r="M109" s="59">
        <f>PINNAE_Prod!$AN$15</f>
        <v>0</v>
      </c>
      <c r="N109" s="21">
        <f>PINNAE_Prod!$AO$15</f>
        <v>0</v>
      </c>
      <c r="O109" s="59">
        <f>PINNAE_Prod!$AN$16</f>
        <v>0</v>
      </c>
      <c r="P109" s="21">
        <f>PINNAE_Prod!$AO$16</f>
        <v>0</v>
      </c>
      <c r="Q109" s="59">
        <f>PINNAE_Prod!$AN$17</f>
        <v>0</v>
      </c>
      <c r="R109" s="21">
        <f>PINNAE_Prod!$AO$17</f>
        <v>0</v>
      </c>
      <c r="S109" s="59">
        <f>PINNAE_Prod!$AN$18</f>
        <v>0</v>
      </c>
      <c r="T109" s="21">
        <f>PINNAE_Prod!$AO$18</f>
        <v>0</v>
      </c>
      <c r="U109" s="59">
        <f>PINNAE_Prod!$AN$19</f>
        <v>0</v>
      </c>
      <c r="V109" s="21">
        <f>PINNAE_Prod!$AO$19</f>
        <v>0</v>
      </c>
      <c r="W109" s="59">
        <f>PINNAE_Prod!$AN$20</f>
        <v>0</v>
      </c>
      <c r="X109" s="21">
        <f>PINNAE_Prod!$AO$20</f>
        <v>0</v>
      </c>
      <c r="Y109" s="59">
        <f>PINNAE_Prod!$AN$21</f>
        <v>0</v>
      </c>
      <c r="Z109" s="21">
        <f>PINNAE_Prod!$AO$21</f>
        <v>0</v>
      </c>
      <c r="AA109" s="59">
        <f>PINNAE_Prod!$AN$22</f>
        <v>0</v>
      </c>
      <c r="AB109" s="21">
        <f>PINNAE_Prod!$AO$22</f>
        <v>0</v>
      </c>
      <c r="AC109" s="59">
        <f>PINNAE_Prod!$AN$23</f>
        <v>0</v>
      </c>
      <c r="AD109" s="21">
        <f>PINNAE_Prod!$AO$23</f>
        <v>0</v>
      </c>
      <c r="AE109" s="59">
        <f>PINNAE_Prod!$AN$24</f>
        <v>0</v>
      </c>
      <c r="AF109" s="21">
        <f>PINNAE_Prod!$AO$24</f>
        <v>0</v>
      </c>
      <c r="AG109" s="59">
        <f>PINNAE_Prod!$AN$25</f>
        <v>0</v>
      </c>
      <c r="AH109" s="21">
        <f>PINNAE_Prod!$AO$25</f>
        <v>0</v>
      </c>
      <c r="AI109" s="59">
        <f>PINNAE_Prod!$AN$26</f>
        <v>0</v>
      </c>
      <c r="AJ109" s="21">
        <f>PINNAE_Prod!$AO$26</f>
        <v>0</v>
      </c>
      <c r="AK109" s="59">
        <f>PINNAE_Prod!$AN$27</f>
        <v>0</v>
      </c>
      <c r="AL109" s="21">
        <f>PINNAE_Prod!$AO$27</f>
        <v>0</v>
      </c>
      <c r="AM109" s="59">
        <f>PINNAE_Prod!$AN$28</f>
        <v>0</v>
      </c>
      <c r="AN109" s="21">
        <f>PINNAE_Prod!$AO$28</f>
        <v>0</v>
      </c>
      <c r="AO109" s="59">
        <f>PINNAE_Prod!$AN$29</f>
        <v>0</v>
      </c>
      <c r="AP109" s="21">
        <f>PINNAE_Prod!$AO$29</f>
        <v>0</v>
      </c>
      <c r="AQ109" s="59">
        <f>PINNAE_Prod!$AN$30</f>
        <v>0</v>
      </c>
      <c r="AR109" s="21">
        <f>PINNAE_Prod!$AO$30</f>
        <v>0</v>
      </c>
      <c r="AS109" s="59">
        <f>PINNAE_Prod!$AN$31</f>
        <v>0</v>
      </c>
      <c r="AT109" s="21">
        <f>PINNAE_Prod!$AO$31</f>
        <v>0</v>
      </c>
      <c r="AU109" s="59">
        <f>PINNAE_Prod!$AN$32</f>
        <v>0</v>
      </c>
      <c r="AV109" s="21">
        <f>PINNAE_Prod!$AO$32</f>
        <v>0</v>
      </c>
      <c r="AW109" s="59">
        <f>PINNAE_Prod!$AN$33</f>
        <v>0</v>
      </c>
      <c r="AX109" s="21">
        <f>PINNAE_Prod!$AO$33</f>
        <v>0</v>
      </c>
      <c r="AY109" s="59">
        <f>PINNAE_Prod!$AN$34</f>
        <v>0</v>
      </c>
      <c r="AZ109" s="21">
        <f>PINNAE_Prod!$AO$34</f>
        <v>0</v>
      </c>
      <c r="BA109" s="59">
        <f>PINNAE_Prod!$AN$35</f>
        <v>0</v>
      </c>
      <c r="BB109" s="21">
        <f>PINNAE_Prod!$AO$35</f>
        <v>0</v>
      </c>
      <c r="BC109" s="59">
        <f>PINNAE_Prod!$AN$36</f>
        <v>0</v>
      </c>
      <c r="BD109" s="21">
        <f>PINNAE_Prod!$AO$36</f>
        <v>0</v>
      </c>
      <c r="BE109" s="59">
        <f>PINNAE_Prod!$AN$37</f>
        <v>0</v>
      </c>
      <c r="BF109" s="21">
        <f>PINNAE_Prod!$AO$37</f>
        <v>0</v>
      </c>
      <c r="BG109" s="52" t="s">
        <v>69</v>
      </c>
      <c r="BH109" s="16"/>
    </row>
    <row r="110" spans="1:60" x14ac:dyDescent="0.2">
      <c r="A110" s="20"/>
      <c r="B110" s="12" t="s">
        <v>185</v>
      </c>
      <c r="C110" s="12" t="s">
        <v>487</v>
      </c>
      <c r="D110" s="15" t="s">
        <v>12</v>
      </c>
      <c r="E110" s="9" t="s">
        <v>3</v>
      </c>
      <c r="F110" s="40" t="s">
        <v>10</v>
      </c>
      <c r="G110" s="46">
        <f>PINNAE_Prod!$AP$9</f>
        <v>1</v>
      </c>
      <c r="H110" s="72">
        <f>PINNAE_Prod!$AP$10</f>
        <v>1</v>
      </c>
      <c r="I110" s="59">
        <f>PINNAE_Prod!$AN$13</f>
        <v>0</v>
      </c>
      <c r="J110" s="21">
        <f>PINNAE_Prod!$AP$13</f>
        <v>0</v>
      </c>
      <c r="K110" s="59">
        <f>PINNAE_Prod!$AN$14</f>
        <v>0</v>
      </c>
      <c r="L110" s="21">
        <f>PINNAE_Prod!$AP$14</f>
        <v>0</v>
      </c>
      <c r="M110" s="59">
        <f>PINNAE_Prod!$AN$15</f>
        <v>0</v>
      </c>
      <c r="N110" s="21">
        <f>PINNAE_Prod!$AP$15</f>
        <v>0</v>
      </c>
      <c r="O110" s="59">
        <f>PINNAE_Prod!$AN$16</f>
        <v>0</v>
      </c>
      <c r="P110" s="21">
        <f>PINNAE_Prod!$AP$16</f>
        <v>0</v>
      </c>
      <c r="Q110" s="59">
        <f>PINNAE_Prod!$AN$17</f>
        <v>0</v>
      </c>
      <c r="R110" s="21">
        <f>PINNAE_Prod!$AP$17</f>
        <v>0</v>
      </c>
      <c r="S110" s="59">
        <f>PINNAE_Prod!$AN$18</f>
        <v>0</v>
      </c>
      <c r="T110" s="21">
        <f>PINNAE_Prod!$AP$18</f>
        <v>0</v>
      </c>
      <c r="U110" s="59">
        <f>PINNAE_Prod!$AN$19</f>
        <v>0</v>
      </c>
      <c r="V110" s="21">
        <f>PINNAE_Prod!$AP$19</f>
        <v>0</v>
      </c>
      <c r="W110" s="59">
        <f>PINNAE_Prod!$AN$20</f>
        <v>0</v>
      </c>
      <c r="X110" s="21">
        <f>PINNAE_Prod!$AP$20</f>
        <v>0</v>
      </c>
      <c r="Y110" s="59">
        <f>PINNAE_Prod!$AN$21</f>
        <v>0</v>
      </c>
      <c r="Z110" s="21">
        <f>PINNAE_Prod!$AP$21</f>
        <v>0</v>
      </c>
      <c r="AA110" s="59">
        <f>PINNAE_Prod!$AN$22</f>
        <v>0</v>
      </c>
      <c r="AB110" s="21">
        <f>PINNAE_Prod!$AP$22</f>
        <v>0</v>
      </c>
      <c r="AC110" s="59">
        <f>PINNAE_Prod!$AN$23</f>
        <v>0</v>
      </c>
      <c r="AD110" s="21">
        <f>PINNAE_Prod!$AP$23</f>
        <v>0</v>
      </c>
      <c r="AE110" s="59">
        <f>PINNAE_Prod!$AN$24</f>
        <v>0</v>
      </c>
      <c r="AF110" s="21">
        <f>PINNAE_Prod!$AP$24</f>
        <v>0</v>
      </c>
      <c r="AG110" s="59">
        <f>PINNAE_Prod!$AN$25</f>
        <v>0</v>
      </c>
      <c r="AH110" s="21">
        <f>PINNAE_Prod!$AP$25</f>
        <v>0</v>
      </c>
      <c r="AI110" s="59">
        <f>PINNAE_Prod!$AN$26</f>
        <v>0</v>
      </c>
      <c r="AJ110" s="21">
        <f>PINNAE_Prod!$AP$26</f>
        <v>0</v>
      </c>
      <c r="AK110" s="59">
        <f>PINNAE_Prod!$AN$27</f>
        <v>0</v>
      </c>
      <c r="AL110" s="21">
        <f>PINNAE_Prod!$AP$27</f>
        <v>0</v>
      </c>
      <c r="AM110" s="59">
        <f>PINNAE_Prod!$AN$28</f>
        <v>0</v>
      </c>
      <c r="AN110" s="21">
        <f>PINNAE_Prod!$AP$28</f>
        <v>0</v>
      </c>
      <c r="AO110" s="59">
        <f>PINNAE_Prod!$AN$29</f>
        <v>0</v>
      </c>
      <c r="AP110" s="21">
        <f>PINNAE_Prod!$AP$29</f>
        <v>0</v>
      </c>
      <c r="AQ110" s="59">
        <f>PINNAE_Prod!$AN$30</f>
        <v>0</v>
      </c>
      <c r="AR110" s="21">
        <f>PINNAE_Prod!$AP$30</f>
        <v>0</v>
      </c>
      <c r="AS110" s="59">
        <f>PINNAE_Prod!$AN$31</f>
        <v>0</v>
      </c>
      <c r="AT110" s="21">
        <f>PINNAE_Prod!$AP$31</f>
        <v>0</v>
      </c>
      <c r="AU110" s="59">
        <f>PINNAE_Prod!$AN$32</f>
        <v>0</v>
      </c>
      <c r="AV110" s="21">
        <f>PINNAE_Prod!$AP$32</f>
        <v>0</v>
      </c>
      <c r="AW110" s="59">
        <f>PINNAE_Prod!$AN$33</f>
        <v>0</v>
      </c>
      <c r="AX110" s="21">
        <f>PINNAE_Prod!$AP$33</f>
        <v>0</v>
      </c>
      <c r="AY110" s="59">
        <f>PINNAE_Prod!$AN$34</f>
        <v>0</v>
      </c>
      <c r="AZ110" s="21">
        <f>PINNAE_Prod!$AP$34</f>
        <v>0</v>
      </c>
      <c r="BA110" s="59">
        <f>PINNAE_Prod!$AN$35</f>
        <v>0</v>
      </c>
      <c r="BB110" s="21">
        <f>PINNAE_Prod!$AP$35</f>
        <v>0</v>
      </c>
      <c r="BC110" s="59">
        <f>PINNAE_Prod!$AN$36</f>
        <v>0</v>
      </c>
      <c r="BD110" s="21">
        <f>PINNAE_Prod!$AP$36</f>
        <v>0</v>
      </c>
      <c r="BE110" s="59">
        <f>PINNAE_Prod!$AN$37</f>
        <v>0</v>
      </c>
      <c r="BF110" s="21">
        <f>PINNAE_Prod!$AP$37</f>
        <v>0</v>
      </c>
      <c r="BG110" s="52" t="s">
        <v>69</v>
      </c>
      <c r="BH110" s="16"/>
    </row>
    <row r="111" spans="1:60" x14ac:dyDescent="0.2">
      <c r="A111" s="20"/>
      <c r="B111" s="12" t="s">
        <v>188</v>
      </c>
      <c r="C111" s="12" t="s">
        <v>488</v>
      </c>
      <c r="D111" s="15" t="s">
        <v>12</v>
      </c>
      <c r="E111" s="9" t="s">
        <v>3</v>
      </c>
      <c r="F111" s="40" t="s">
        <v>10</v>
      </c>
      <c r="G111" s="46">
        <f>PINNAE_Prod!$AR$9</f>
        <v>1</v>
      </c>
      <c r="H111" s="72">
        <f>PINNAE_Prod!$AR$10</f>
        <v>1</v>
      </c>
      <c r="I111" s="59">
        <f>PINNAE_Prod!$AQ$13</f>
        <v>0</v>
      </c>
      <c r="J111" s="21">
        <f>PINNAE_Prod!$AR$13</f>
        <v>0</v>
      </c>
      <c r="K111" s="59">
        <f>PINNAE_Prod!$AQ$14</f>
        <v>0</v>
      </c>
      <c r="L111" s="21">
        <f>PINNAE_Prod!$AR$14</f>
        <v>0</v>
      </c>
      <c r="M111" s="59">
        <f>PINNAE_Prod!$AQ$15</f>
        <v>0</v>
      </c>
      <c r="N111" s="21">
        <f>PINNAE_Prod!$AR$15</f>
        <v>0</v>
      </c>
      <c r="O111" s="59">
        <f>PINNAE_Prod!$AQ$16</f>
        <v>0</v>
      </c>
      <c r="P111" s="21">
        <f>PINNAE_Prod!$AR$16</f>
        <v>0</v>
      </c>
      <c r="Q111" s="59">
        <f>PINNAE_Prod!$AQ$17</f>
        <v>0</v>
      </c>
      <c r="R111" s="21">
        <f>PINNAE_Prod!$AR$17</f>
        <v>0</v>
      </c>
      <c r="S111" s="59">
        <f>PINNAE_Prod!$AQ$18</f>
        <v>0</v>
      </c>
      <c r="T111" s="21">
        <f>PINNAE_Prod!$AR$18</f>
        <v>0</v>
      </c>
      <c r="U111" s="59">
        <f>PINNAE_Prod!$AQ$19</f>
        <v>0</v>
      </c>
      <c r="V111" s="21">
        <f>PINNAE_Prod!$AR$19</f>
        <v>0</v>
      </c>
      <c r="W111" s="59">
        <f>PINNAE_Prod!$AQ$20</f>
        <v>0</v>
      </c>
      <c r="X111" s="21">
        <f>PINNAE_Prod!$AR$20</f>
        <v>0</v>
      </c>
      <c r="Y111" s="59">
        <f>PINNAE_Prod!$AQ$21</f>
        <v>0</v>
      </c>
      <c r="Z111" s="21">
        <f>PINNAE_Prod!$AR$21</f>
        <v>0</v>
      </c>
      <c r="AA111" s="59">
        <f>PINNAE_Prod!$AQ$22</f>
        <v>0</v>
      </c>
      <c r="AB111" s="21">
        <f>PINNAE_Prod!$AR$22</f>
        <v>0</v>
      </c>
      <c r="AC111" s="59">
        <f>PINNAE_Prod!$AQ$23</f>
        <v>0</v>
      </c>
      <c r="AD111" s="21">
        <f>PINNAE_Prod!$AR$23</f>
        <v>0</v>
      </c>
      <c r="AE111" s="59">
        <f>PINNAE_Prod!$AQ$24</f>
        <v>0</v>
      </c>
      <c r="AF111" s="21">
        <f>PINNAE_Prod!$AR$24</f>
        <v>0</v>
      </c>
      <c r="AG111" s="59">
        <f>PINNAE_Prod!$AQ$25</f>
        <v>0</v>
      </c>
      <c r="AH111" s="21">
        <f>PINNAE_Prod!$AR$25</f>
        <v>0</v>
      </c>
      <c r="AI111" s="59">
        <f>PINNAE_Prod!$AQ$26</f>
        <v>0</v>
      </c>
      <c r="AJ111" s="21">
        <f>PINNAE_Prod!$AR$26</f>
        <v>0</v>
      </c>
      <c r="AK111" s="59">
        <f>PINNAE_Prod!$AQ$27</f>
        <v>0</v>
      </c>
      <c r="AL111" s="21">
        <f>PINNAE_Prod!$AR$27</f>
        <v>0</v>
      </c>
      <c r="AM111" s="59">
        <f>PINNAE_Prod!$AQ$28</f>
        <v>0</v>
      </c>
      <c r="AN111" s="21">
        <f>PINNAE_Prod!$AR$28</f>
        <v>0</v>
      </c>
      <c r="AO111" s="59">
        <f>PINNAE_Prod!$AQ$29</f>
        <v>0</v>
      </c>
      <c r="AP111" s="21">
        <f>PINNAE_Prod!$AR$29</f>
        <v>0</v>
      </c>
      <c r="AQ111" s="59">
        <f>PINNAE_Prod!$AQ$30</f>
        <v>0</v>
      </c>
      <c r="AR111" s="21">
        <f>PINNAE_Prod!$AR$30</f>
        <v>0</v>
      </c>
      <c r="AS111" s="59">
        <f>PINNAE_Prod!$AQ$31</f>
        <v>0</v>
      </c>
      <c r="AT111" s="21">
        <f>PINNAE_Prod!$AR$31</f>
        <v>0</v>
      </c>
      <c r="AU111" s="59">
        <f>PINNAE_Prod!$AQ$32</f>
        <v>0</v>
      </c>
      <c r="AV111" s="21">
        <f>PINNAE_Prod!$AR$32</f>
        <v>0</v>
      </c>
      <c r="AW111" s="59">
        <f>PINNAE_Prod!$AQ$33</f>
        <v>0</v>
      </c>
      <c r="AX111" s="21">
        <f>PINNAE_Prod!$AR$33</f>
        <v>0</v>
      </c>
      <c r="AY111" s="59">
        <f>PINNAE_Prod!$AQ$34</f>
        <v>0</v>
      </c>
      <c r="AZ111" s="21">
        <f>PINNAE_Prod!$AR$34</f>
        <v>0</v>
      </c>
      <c r="BA111" s="59">
        <f>PINNAE_Prod!$AQ$35</f>
        <v>0</v>
      </c>
      <c r="BB111" s="21">
        <f>PINNAE_Prod!$AR$35</f>
        <v>0</v>
      </c>
      <c r="BC111" s="59">
        <f>PINNAE_Prod!$AQ$36</f>
        <v>0</v>
      </c>
      <c r="BD111" s="21">
        <f>PINNAE_Prod!$AR$36</f>
        <v>0</v>
      </c>
      <c r="BE111" s="59">
        <f>PINNAE_Prod!$AQ$37</f>
        <v>0</v>
      </c>
      <c r="BF111" s="21">
        <f>PINNAE_Prod!$AR$37</f>
        <v>0</v>
      </c>
      <c r="BG111" s="52" t="s">
        <v>69</v>
      </c>
      <c r="BH111" s="16"/>
    </row>
    <row r="112" spans="1:60" x14ac:dyDescent="0.2">
      <c r="A112" s="20"/>
      <c r="B112" s="12" t="s">
        <v>189</v>
      </c>
      <c r="C112" s="12" t="s">
        <v>489</v>
      </c>
      <c r="D112" s="15" t="s">
        <v>12</v>
      </c>
      <c r="E112" s="9" t="s">
        <v>3</v>
      </c>
      <c r="F112" s="40" t="s">
        <v>10</v>
      </c>
      <c r="G112" s="46">
        <f>PINNAE_Prod!$AS$9</f>
        <v>1</v>
      </c>
      <c r="H112" s="72">
        <f>PINNAE_Prod!$AS$10</f>
        <v>1</v>
      </c>
      <c r="I112" s="59">
        <f>PINNAE_Prod!$AQ$13</f>
        <v>0</v>
      </c>
      <c r="J112" s="21">
        <f>PINNAE_Prod!$AS$13</f>
        <v>0</v>
      </c>
      <c r="K112" s="59">
        <f>PINNAE_Prod!$AQ$14</f>
        <v>0</v>
      </c>
      <c r="L112" s="21">
        <f>PINNAE_Prod!$AS$14</f>
        <v>0</v>
      </c>
      <c r="M112" s="59">
        <f>PINNAE_Prod!$AQ$15</f>
        <v>0</v>
      </c>
      <c r="N112" s="21">
        <f>PINNAE_Prod!$AS$15</f>
        <v>0</v>
      </c>
      <c r="O112" s="59">
        <f>PINNAE_Prod!$AQ$16</f>
        <v>0</v>
      </c>
      <c r="P112" s="21">
        <f>PINNAE_Prod!$AS$16</f>
        <v>0</v>
      </c>
      <c r="Q112" s="59">
        <f>PINNAE_Prod!$AQ$17</f>
        <v>0</v>
      </c>
      <c r="R112" s="21">
        <f>PINNAE_Prod!$AS$17</f>
        <v>0</v>
      </c>
      <c r="S112" s="59">
        <f>PINNAE_Prod!$AQ$18</f>
        <v>0</v>
      </c>
      <c r="T112" s="21">
        <f>PINNAE_Prod!$AS$18</f>
        <v>0</v>
      </c>
      <c r="U112" s="59">
        <f>PINNAE_Prod!$AQ$19</f>
        <v>0</v>
      </c>
      <c r="V112" s="21">
        <f>PINNAE_Prod!$AS$19</f>
        <v>0</v>
      </c>
      <c r="W112" s="59">
        <f>PINNAE_Prod!$AQ$20</f>
        <v>0</v>
      </c>
      <c r="X112" s="21">
        <f>PINNAE_Prod!$AS$20</f>
        <v>0</v>
      </c>
      <c r="Y112" s="59">
        <f>PINNAE_Prod!$AQ$21</f>
        <v>0</v>
      </c>
      <c r="Z112" s="21">
        <f>PINNAE_Prod!$AS$21</f>
        <v>0</v>
      </c>
      <c r="AA112" s="59">
        <f>PINNAE_Prod!$AQ$22</f>
        <v>0</v>
      </c>
      <c r="AB112" s="21">
        <f>PINNAE_Prod!$AS$22</f>
        <v>0</v>
      </c>
      <c r="AC112" s="59">
        <f>PINNAE_Prod!$AQ$23</f>
        <v>0</v>
      </c>
      <c r="AD112" s="21">
        <f>PINNAE_Prod!$AS$23</f>
        <v>0</v>
      </c>
      <c r="AE112" s="59">
        <f>PINNAE_Prod!$AQ$24</f>
        <v>0</v>
      </c>
      <c r="AF112" s="21">
        <f>PINNAE_Prod!$AS$24</f>
        <v>0</v>
      </c>
      <c r="AG112" s="59">
        <f>PINNAE_Prod!$AQ$25</f>
        <v>0</v>
      </c>
      <c r="AH112" s="21">
        <f>PINNAE_Prod!$AS$25</f>
        <v>0</v>
      </c>
      <c r="AI112" s="59">
        <f>PINNAE_Prod!$AQ$26</f>
        <v>0</v>
      </c>
      <c r="AJ112" s="21">
        <f>PINNAE_Prod!$AS$26</f>
        <v>0</v>
      </c>
      <c r="AK112" s="59">
        <f>PINNAE_Prod!$AQ$27</f>
        <v>0</v>
      </c>
      <c r="AL112" s="21">
        <f>PINNAE_Prod!$AS$27</f>
        <v>0</v>
      </c>
      <c r="AM112" s="59">
        <f>PINNAE_Prod!$AQ$28</f>
        <v>0</v>
      </c>
      <c r="AN112" s="21">
        <f>PINNAE_Prod!$AS$28</f>
        <v>0</v>
      </c>
      <c r="AO112" s="59">
        <f>PINNAE_Prod!$AQ$29</f>
        <v>0</v>
      </c>
      <c r="AP112" s="21">
        <f>PINNAE_Prod!$AS$29</f>
        <v>0</v>
      </c>
      <c r="AQ112" s="59">
        <f>PINNAE_Prod!$AQ$30</f>
        <v>0</v>
      </c>
      <c r="AR112" s="21">
        <f>PINNAE_Prod!$AS$30</f>
        <v>0</v>
      </c>
      <c r="AS112" s="59">
        <f>PINNAE_Prod!$AQ$31</f>
        <v>0</v>
      </c>
      <c r="AT112" s="21">
        <f>PINNAE_Prod!$AS$31</f>
        <v>0</v>
      </c>
      <c r="AU112" s="59">
        <f>PINNAE_Prod!$AQ$32</f>
        <v>0</v>
      </c>
      <c r="AV112" s="21">
        <f>PINNAE_Prod!$AS$32</f>
        <v>0</v>
      </c>
      <c r="AW112" s="59">
        <f>PINNAE_Prod!$AQ$33</f>
        <v>0</v>
      </c>
      <c r="AX112" s="21">
        <f>PINNAE_Prod!$AS$33</f>
        <v>0</v>
      </c>
      <c r="AY112" s="59">
        <f>PINNAE_Prod!$AQ$34</f>
        <v>0</v>
      </c>
      <c r="AZ112" s="21">
        <f>PINNAE_Prod!$AS$34</f>
        <v>0</v>
      </c>
      <c r="BA112" s="59">
        <f>PINNAE_Prod!$AQ$35</f>
        <v>0</v>
      </c>
      <c r="BB112" s="21">
        <f>PINNAE_Prod!$AS$35</f>
        <v>0</v>
      </c>
      <c r="BC112" s="59">
        <f>PINNAE_Prod!$AQ$36</f>
        <v>0</v>
      </c>
      <c r="BD112" s="21">
        <f>PINNAE_Prod!$AS$36</f>
        <v>0</v>
      </c>
      <c r="BE112" s="59">
        <f>PINNAE_Prod!$AQ$37</f>
        <v>0</v>
      </c>
      <c r="BF112" s="21">
        <f>PINNAE_Prod!$AS$37</f>
        <v>0</v>
      </c>
      <c r="BG112" s="52" t="s">
        <v>69</v>
      </c>
      <c r="BH112" s="16"/>
    </row>
    <row r="113" spans="1:60" x14ac:dyDescent="0.2">
      <c r="A113" s="20"/>
      <c r="B113" s="12" t="s">
        <v>192</v>
      </c>
      <c r="C113" s="12" t="s">
        <v>490</v>
      </c>
      <c r="D113" s="15" t="s">
        <v>12</v>
      </c>
      <c r="E113" s="9" t="s">
        <v>3</v>
      </c>
      <c r="F113" s="40" t="s">
        <v>10</v>
      </c>
      <c r="G113" s="46">
        <f>PINNAE_Prod!$AU$9</f>
        <v>1</v>
      </c>
      <c r="H113" s="72">
        <f>PINNAE_Prod!$AU$10</f>
        <v>1</v>
      </c>
      <c r="I113" s="59">
        <f>PINNAE_Prod!$AT$13</f>
        <v>0</v>
      </c>
      <c r="J113" s="21">
        <f>PINNAE_Prod!$AU$13</f>
        <v>0</v>
      </c>
      <c r="K113" s="59">
        <f>PINNAE_Prod!$AT$14</f>
        <v>0</v>
      </c>
      <c r="L113" s="21">
        <f>PINNAE_Prod!$AU$14</f>
        <v>0</v>
      </c>
      <c r="M113" s="59">
        <f>PINNAE_Prod!$AT$15</f>
        <v>0</v>
      </c>
      <c r="N113" s="21">
        <f>PINNAE_Prod!$AU$15</f>
        <v>0</v>
      </c>
      <c r="O113" s="59">
        <f>PINNAE_Prod!$AT$16</f>
        <v>0</v>
      </c>
      <c r="P113" s="21">
        <f>PINNAE_Prod!$AU$16</f>
        <v>0</v>
      </c>
      <c r="Q113" s="59">
        <f>PINNAE_Prod!$AT$17</f>
        <v>0</v>
      </c>
      <c r="R113" s="21">
        <f>PINNAE_Prod!$AU$17</f>
        <v>0</v>
      </c>
      <c r="S113" s="59">
        <f>PINNAE_Prod!$AT$18</f>
        <v>0</v>
      </c>
      <c r="T113" s="21">
        <f>PINNAE_Prod!$AU$18</f>
        <v>0</v>
      </c>
      <c r="U113" s="59">
        <f>PINNAE_Prod!$AT$19</f>
        <v>0</v>
      </c>
      <c r="V113" s="21">
        <f>PINNAE_Prod!$AU$19</f>
        <v>0</v>
      </c>
      <c r="W113" s="59">
        <f>PINNAE_Prod!$AT$20</f>
        <v>0</v>
      </c>
      <c r="X113" s="21">
        <f>PINNAE_Prod!$AU$20</f>
        <v>0</v>
      </c>
      <c r="Y113" s="59">
        <f>PINNAE_Prod!$AT$21</f>
        <v>0</v>
      </c>
      <c r="Z113" s="21">
        <f>PINNAE_Prod!$AU$21</f>
        <v>0</v>
      </c>
      <c r="AA113" s="59">
        <f>PINNAE_Prod!$AT$22</f>
        <v>0</v>
      </c>
      <c r="AB113" s="21">
        <f>PINNAE_Prod!$AU$22</f>
        <v>0</v>
      </c>
      <c r="AC113" s="59">
        <f>PINNAE_Prod!$AT$23</f>
        <v>0</v>
      </c>
      <c r="AD113" s="21">
        <f>PINNAE_Prod!$AU$23</f>
        <v>0</v>
      </c>
      <c r="AE113" s="59">
        <f>PINNAE_Prod!$AT$24</f>
        <v>0</v>
      </c>
      <c r="AF113" s="21">
        <f>PINNAE_Prod!$AU$24</f>
        <v>0</v>
      </c>
      <c r="AG113" s="59">
        <f>PINNAE_Prod!$AT$25</f>
        <v>0</v>
      </c>
      <c r="AH113" s="21">
        <f>PINNAE_Prod!$AU$25</f>
        <v>0</v>
      </c>
      <c r="AI113" s="59">
        <f>PINNAE_Prod!$AT$26</f>
        <v>0</v>
      </c>
      <c r="AJ113" s="21">
        <f>PINNAE_Prod!$AU$26</f>
        <v>0</v>
      </c>
      <c r="AK113" s="59">
        <f>PINNAE_Prod!$AT$27</f>
        <v>0</v>
      </c>
      <c r="AL113" s="21">
        <f>PINNAE_Prod!$AU$27</f>
        <v>0</v>
      </c>
      <c r="AM113" s="59">
        <f>PINNAE_Prod!$AT$28</f>
        <v>0</v>
      </c>
      <c r="AN113" s="21">
        <f>PINNAE_Prod!$AU$28</f>
        <v>0</v>
      </c>
      <c r="AO113" s="59">
        <f>PINNAE_Prod!$AT$29</f>
        <v>0</v>
      </c>
      <c r="AP113" s="21">
        <f>PINNAE_Prod!$AU$29</f>
        <v>0</v>
      </c>
      <c r="AQ113" s="59">
        <f>PINNAE_Prod!$AT$30</f>
        <v>0</v>
      </c>
      <c r="AR113" s="21">
        <f>PINNAE_Prod!$AU$30</f>
        <v>0</v>
      </c>
      <c r="AS113" s="59">
        <f>PINNAE_Prod!$AT$31</f>
        <v>0</v>
      </c>
      <c r="AT113" s="21">
        <f>PINNAE_Prod!$AU$31</f>
        <v>0</v>
      </c>
      <c r="AU113" s="59">
        <f>PINNAE_Prod!$AT$32</f>
        <v>0</v>
      </c>
      <c r="AV113" s="21">
        <f>PINNAE_Prod!$AU$32</f>
        <v>0</v>
      </c>
      <c r="AW113" s="59">
        <f>PINNAE_Prod!$AT$33</f>
        <v>0</v>
      </c>
      <c r="AX113" s="21">
        <f>PINNAE_Prod!$AU$33</f>
        <v>0</v>
      </c>
      <c r="AY113" s="59">
        <f>PINNAE_Prod!$AT$34</f>
        <v>0</v>
      </c>
      <c r="AZ113" s="21">
        <f>PINNAE_Prod!$AU$34</f>
        <v>0</v>
      </c>
      <c r="BA113" s="59">
        <f>PINNAE_Prod!$AT$35</f>
        <v>0</v>
      </c>
      <c r="BB113" s="21">
        <f>PINNAE_Prod!$AU$35</f>
        <v>0</v>
      </c>
      <c r="BC113" s="59">
        <f>PINNAE_Prod!$AT$36</f>
        <v>0</v>
      </c>
      <c r="BD113" s="21">
        <f>PINNAE_Prod!$AU$36</f>
        <v>0</v>
      </c>
      <c r="BE113" s="59">
        <f>PINNAE_Prod!$AT$37</f>
        <v>0</v>
      </c>
      <c r="BF113" s="21">
        <f>PINNAE_Prod!$AU$37</f>
        <v>0</v>
      </c>
      <c r="BG113" s="52" t="s">
        <v>69</v>
      </c>
      <c r="BH113" s="16"/>
    </row>
    <row r="114" spans="1:60" x14ac:dyDescent="0.2">
      <c r="A114" s="20"/>
      <c r="B114" s="195" t="s">
        <v>193</v>
      </c>
      <c r="C114" s="12" t="s">
        <v>491</v>
      </c>
      <c r="D114" s="15" t="s">
        <v>12</v>
      </c>
      <c r="E114" s="9" t="s">
        <v>3</v>
      </c>
      <c r="F114" s="40" t="s">
        <v>10</v>
      </c>
      <c r="G114" s="46">
        <f>PINNAE_Prod!$AV$9</f>
        <v>1</v>
      </c>
      <c r="H114" s="72">
        <f>PINNAE_Prod!$AV$10</f>
        <v>1</v>
      </c>
      <c r="I114" s="59">
        <f>PINNAE_Prod!$AT$13</f>
        <v>0</v>
      </c>
      <c r="J114" s="21">
        <f>PINNAE_Prod!$AV$13</f>
        <v>0</v>
      </c>
      <c r="K114" s="59">
        <f>PINNAE_Prod!$AT$14</f>
        <v>0</v>
      </c>
      <c r="L114" s="21">
        <f>PINNAE_Prod!$AV$14</f>
        <v>0</v>
      </c>
      <c r="M114" s="59">
        <f>PINNAE_Prod!$AT$15</f>
        <v>0</v>
      </c>
      <c r="N114" s="21">
        <f>PINNAE_Prod!$AV$15</f>
        <v>0</v>
      </c>
      <c r="O114" s="59">
        <f>PINNAE_Prod!$AT$16</f>
        <v>0</v>
      </c>
      <c r="P114" s="21">
        <f>PINNAE_Prod!$AV$16</f>
        <v>0</v>
      </c>
      <c r="Q114" s="59">
        <f>PINNAE_Prod!$AT$17</f>
        <v>0</v>
      </c>
      <c r="R114" s="21">
        <f>PINNAE_Prod!$AV$17</f>
        <v>0</v>
      </c>
      <c r="S114" s="59">
        <f>PINNAE_Prod!$AT$18</f>
        <v>0</v>
      </c>
      <c r="T114" s="21">
        <f>PINNAE_Prod!$AV$18</f>
        <v>0</v>
      </c>
      <c r="U114" s="59">
        <f>PINNAE_Prod!$AT$19</f>
        <v>0</v>
      </c>
      <c r="V114" s="21">
        <f>PINNAE_Prod!$AV$19</f>
        <v>0</v>
      </c>
      <c r="W114" s="59">
        <f>PINNAE_Prod!$AT$20</f>
        <v>0</v>
      </c>
      <c r="X114" s="21">
        <f>PINNAE_Prod!$AV$20</f>
        <v>0</v>
      </c>
      <c r="Y114" s="59">
        <f>PINNAE_Prod!$AT$21</f>
        <v>0</v>
      </c>
      <c r="Z114" s="21">
        <f>PINNAE_Prod!$AV$21</f>
        <v>0</v>
      </c>
      <c r="AA114" s="59">
        <f>PINNAE_Prod!$AT$22</f>
        <v>0</v>
      </c>
      <c r="AB114" s="21">
        <f>PINNAE_Prod!$AV$22</f>
        <v>0</v>
      </c>
      <c r="AC114" s="59">
        <f>PINNAE_Prod!$AT$23</f>
        <v>0</v>
      </c>
      <c r="AD114" s="21">
        <f>PINNAE_Prod!$AV$23</f>
        <v>0</v>
      </c>
      <c r="AE114" s="59">
        <f>PINNAE_Prod!$AT$24</f>
        <v>0</v>
      </c>
      <c r="AF114" s="21">
        <f>PINNAE_Prod!$AV$24</f>
        <v>0</v>
      </c>
      <c r="AG114" s="59">
        <f>PINNAE_Prod!$AT$25</f>
        <v>0</v>
      </c>
      <c r="AH114" s="21">
        <f>PINNAE_Prod!$AV$25</f>
        <v>0</v>
      </c>
      <c r="AI114" s="59">
        <f>PINNAE_Prod!$AT$26</f>
        <v>0</v>
      </c>
      <c r="AJ114" s="21">
        <f>PINNAE_Prod!$AV$26</f>
        <v>0</v>
      </c>
      <c r="AK114" s="59">
        <f>PINNAE_Prod!$AT$27</f>
        <v>0</v>
      </c>
      <c r="AL114" s="21">
        <f>PINNAE_Prod!$AV$27</f>
        <v>0</v>
      </c>
      <c r="AM114" s="59">
        <f>PINNAE_Prod!$AT$28</f>
        <v>0</v>
      </c>
      <c r="AN114" s="21">
        <f>PINNAE_Prod!$AV$28</f>
        <v>0</v>
      </c>
      <c r="AO114" s="59">
        <f>PINNAE_Prod!$AT$29</f>
        <v>0</v>
      </c>
      <c r="AP114" s="21">
        <f>PINNAE_Prod!$AV$29</f>
        <v>0</v>
      </c>
      <c r="AQ114" s="59">
        <f>PINNAE_Prod!$AT$30</f>
        <v>0</v>
      </c>
      <c r="AR114" s="21">
        <f>PINNAE_Prod!$AV$30</f>
        <v>0</v>
      </c>
      <c r="AS114" s="59">
        <f>PINNAE_Prod!$AT$31</f>
        <v>0</v>
      </c>
      <c r="AT114" s="21">
        <f>PINNAE_Prod!$AV$31</f>
        <v>0</v>
      </c>
      <c r="AU114" s="59">
        <f>PINNAE_Prod!$AT$32</f>
        <v>0</v>
      </c>
      <c r="AV114" s="21">
        <f>PINNAE_Prod!$AV$32</f>
        <v>0</v>
      </c>
      <c r="AW114" s="59">
        <f>PINNAE_Prod!$AT$33</f>
        <v>0</v>
      </c>
      <c r="AX114" s="21">
        <f>PINNAE_Prod!$AV$33</f>
        <v>0</v>
      </c>
      <c r="AY114" s="59">
        <f>PINNAE_Prod!$AT$34</f>
        <v>0</v>
      </c>
      <c r="AZ114" s="21">
        <f>PINNAE_Prod!$AV$34</f>
        <v>0</v>
      </c>
      <c r="BA114" s="59">
        <f>PINNAE_Prod!$AT$35</f>
        <v>0</v>
      </c>
      <c r="BB114" s="21">
        <f>PINNAE_Prod!$AV$35</f>
        <v>0</v>
      </c>
      <c r="BC114" s="59">
        <f>PINNAE_Prod!$AT$36</f>
        <v>0</v>
      </c>
      <c r="BD114" s="21">
        <f>PINNAE_Prod!$AV$36</f>
        <v>0</v>
      </c>
      <c r="BE114" s="59">
        <f>PINNAE_Prod!$AT$37</f>
        <v>0</v>
      </c>
      <c r="BF114" s="21">
        <f>PINNAE_Prod!$AV$37</f>
        <v>0</v>
      </c>
      <c r="BG114" s="52" t="s">
        <v>69</v>
      </c>
      <c r="BH114" s="16"/>
    </row>
    <row r="115" spans="1:60" x14ac:dyDescent="0.2">
      <c r="A115" s="20"/>
      <c r="B115" s="12" t="s">
        <v>660</v>
      </c>
      <c r="C115" s="12" t="s">
        <v>666</v>
      </c>
      <c r="D115" s="15" t="s">
        <v>12</v>
      </c>
      <c r="E115" s="9" t="s">
        <v>3</v>
      </c>
      <c r="F115" s="40" t="s">
        <v>10</v>
      </c>
      <c r="G115" s="46">
        <f>PINNAE_Prod!$AY$9</f>
        <v>1</v>
      </c>
      <c r="H115" s="72">
        <f>PINNAE_Prod!$AY$10</f>
        <v>2</v>
      </c>
      <c r="I115" s="59">
        <f>PINNAE_Prod!$AX$13</f>
        <v>0</v>
      </c>
      <c r="J115" s="21">
        <f>PINNAE_Prod!$AY$13</f>
        <v>0</v>
      </c>
      <c r="K115" s="59">
        <f>PINNAE_Prod!$AX$14</f>
        <v>100</v>
      </c>
      <c r="L115" s="21">
        <f>PINNAE_Prod!$AY$14</f>
        <v>0</v>
      </c>
      <c r="M115" s="59">
        <f>PINNAE_Prod!$AX$15</f>
        <v>0</v>
      </c>
      <c r="N115" s="21">
        <f>PINNAE_Prod!$AY$15</f>
        <v>0</v>
      </c>
      <c r="O115" s="59">
        <f>PINNAE_Prod!$AX$16</f>
        <v>0</v>
      </c>
      <c r="P115" s="21">
        <f>PINNAE_Prod!$AY$16</f>
        <v>0</v>
      </c>
      <c r="Q115" s="59">
        <f>PINNAE_Prod!$AX$17</f>
        <v>0</v>
      </c>
      <c r="R115" s="21">
        <f>PINNAE_Prod!$AY$17</f>
        <v>0</v>
      </c>
      <c r="S115" s="59">
        <f>PINNAE_Prod!$AX$18</f>
        <v>0</v>
      </c>
      <c r="T115" s="21">
        <f>PINNAE_Prod!$AY$18</f>
        <v>0</v>
      </c>
      <c r="U115" s="59">
        <f>PINNAE_Prod!$AX$19</f>
        <v>0</v>
      </c>
      <c r="V115" s="21">
        <f>PINNAE_Prod!$AY$19</f>
        <v>0</v>
      </c>
      <c r="W115" s="59">
        <f>PINNAE_Prod!$AX$20</f>
        <v>0</v>
      </c>
      <c r="X115" s="21">
        <f>PINNAE_Prod!$AY$20</f>
        <v>0</v>
      </c>
      <c r="Y115" s="59">
        <f>PINNAE_Prod!$AX$21</f>
        <v>0</v>
      </c>
      <c r="Z115" s="21">
        <f>PINNAE_Prod!$AY$21</f>
        <v>0</v>
      </c>
      <c r="AA115" s="59">
        <f>PINNAE_Prod!$AX$22</f>
        <v>0</v>
      </c>
      <c r="AB115" s="21">
        <f>PINNAE_Prod!$AY$22</f>
        <v>0</v>
      </c>
      <c r="AC115" s="59">
        <f>PINNAE_Prod!$AX$23</f>
        <v>0</v>
      </c>
      <c r="AD115" s="21">
        <f>PINNAE_Prod!$AY$23</f>
        <v>0</v>
      </c>
      <c r="AE115" s="59">
        <f>PINNAE_Prod!$AX$24</f>
        <v>0</v>
      </c>
      <c r="AF115" s="21">
        <f>PINNAE_Prod!$AY$24</f>
        <v>0</v>
      </c>
      <c r="AG115" s="59">
        <f>PINNAE_Prod!$AX$25</f>
        <v>0</v>
      </c>
      <c r="AH115" s="21">
        <f>PINNAE_Prod!$AY$25</f>
        <v>0</v>
      </c>
      <c r="AI115" s="59">
        <f>PINNAE_Prod!$AX$26</f>
        <v>0</v>
      </c>
      <c r="AJ115" s="21">
        <f>PINNAE_Prod!$AY$26</f>
        <v>0</v>
      </c>
      <c r="AK115" s="59">
        <f>PINNAE_Prod!$AX$27</f>
        <v>0</v>
      </c>
      <c r="AL115" s="21">
        <f>PINNAE_Prod!$AY$27</f>
        <v>0</v>
      </c>
      <c r="AM115" s="59">
        <f>PINNAE_Prod!$AX$28</f>
        <v>0</v>
      </c>
      <c r="AN115" s="21">
        <f>PINNAE_Prod!$AY$28</f>
        <v>0</v>
      </c>
      <c r="AO115" s="59">
        <f>PINNAE_Prod!$AX$29</f>
        <v>0</v>
      </c>
      <c r="AP115" s="21">
        <f>PINNAE_Prod!$AY$29</f>
        <v>0</v>
      </c>
      <c r="AQ115" s="59">
        <f>PINNAE_Prod!$AX$30</f>
        <v>0</v>
      </c>
      <c r="AR115" s="21">
        <f>PINNAE_Prod!$AY$30</f>
        <v>0</v>
      </c>
      <c r="AS115" s="59">
        <f>PINNAE_Prod!$AX$31</f>
        <v>0</v>
      </c>
      <c r="AT115" s="21">
        <f>PINNAE_Prod!$AY$31</f>
        <v>0</v>
      </c>
      <c r="AU115" s="59">
        <f>PINNAE_Prod!$AX$32</f>
        <v>0</v>
      </c>
      <c r="AV115" s="21">
        <f>PINNAE_Prod!$AY$32</f>
        <v>0</v>
      </c>
      <c r="AW115" s="59">
        <f>PINNAE_Prod!$AX$33</f>
        <v>0</v>
      </c>
      <c r="AX115" s="21">
        <f>PINNAE_Prod!$AY$33</f>
        <v>0</v>
      </c>
      <c r="AY115" s="59">
        <f>PINNAE_Prod!$AX$34</f>
        <v>0</v>
      </c>
      <c r="AZ115" s="21">
        <f>PINNAE_Prod!$AY$34</f>
        <v>0</v>
      </c>
      <c r="BA115" s="59">
        <f>PINNAE_Prod!$AX$35</f>
        <v>0</v>
      </c>
      <c r="BB115" s="21">
        <f>PINNAE_Prod!$AY$35</f>
        <v>0</v>
      </c>
      <c r="BC115" s="59">
        <f>PINNAE_Prod!$AX$36</f>
        <v>0</v>
      </c>
      <c r="BD115" s="21">
        <f>PINNAE_Prod!$AY$36</f>
        <v>0</v>
      </c>
      <c r="BE115" s="59">
        <f>PINNAE_Prod!$AX$37</f>
        <v>0</v>
      </c>
      <c r="BF115" s="21">
        <f>PINNAE_Prod!$AY$37</f>
        <v>0</v>
      </c>
      <c r="BG115" s="52" t="s">
        <v>69</v>
      </c>
      <c r="BH115" s="16"/>
    </row>
    <row r="116" spans="1:60" x14ac:dyDescent="0.2">
      <c r="A116" s="20"/>
      <c r="B116" s="12" t="s">
        <v>661</v>
      </c>
      <c r="C116" s="12" t="s">
        <v>667</v>
      </c>
      <c r="D116" s="15" t="s">
        <v>12</v>
      </c>
      <c r="E116" s="9" t="s">
        <v>3</v>
      </c>
      <c r="F116" s="40" t="s">
        <v>10</v>
      </c>
      <c r="G116" s="46">
        <f>PINNAE_Prod!$AZ$9</f>
        <v>1</v>
      </c>
      <c r="H116" s="72">
        <f>PINNAE_Prod!$AZ$10</f>
        <v>2</v>
      </c>
      <c r="I116" s="59">
        <f>PINNAE_Prod!$AX$13</f>
        <v>0</v>
      </c>
      <c r="J116" s="21">
        <f>PINNAE_Prod!$AZ$13</f>
        <v>0</v>
      </c>
      <c r="K116" s="59">
        <f>PINNAE_Prod!$AX$14</f>
        <v>100</v>
      </c>
      <c r="L116" s="21">
        <f>PINNAE_Prod!$AZ$14</f>
        <v>0</v>
      </c>
      <c r="M116" s="59">
        <f>PINNAE_Prod!$AX$15</f>
        <v>0</v>
      </c>
      <c r="N116" s="21">
        <f>PINNAE_Prod!$AZ$15</f>
        <v>0</v>
      </c>
      <c r="O116" s="59">
        <f>PINNAE_Prod!$AX$16</f>
        <v>0</v>
      </c>
      <c r="P116" s="21">
        <f>PINNAE_Prod!$AZ$16</f>
        <v>0</v>
      </c>
      <c r="Q116" s="59">
        <f>PINNAE_Prod!$AX$17</f>
        <v>0</v>
      </c>
      <c r="R116" s="21">
        <f>PINNAE_Prod!$AZ$17</f>
        <v>0</v>
      </c>
      <c r="S116" s="59">
        <f>PINNAE_Prod!$AX$18</f>
        <v>0</v>
      </c>
      <c r="T116" s="21">
        <f>PINNAE_Prod!$AZ$18</f>
        <v>0</v>
      </c>
      <c r="U116" s="59">
        <f>PINNAE_Prod!$AX$19</f>
        <v>0</v>
      </c>
      <c r="V116" s="21">
        <f>PINNAE_Prod!$AZ$19</f>
        <v>0</v>
      </c>
      <c r="W116" s="59">
        <f>PINNAE_Prod!$AX$20</f>
        <v>0</v>
      </c>
      <c r="X116" s="21">
        <f>PINNAE_Prod!$AZ$20</f>
        <v>0</v>
      </c>
      <c r="Y116" s="59">
        <f>PINNAE_Prod!$AX$21</f>
        <v>0</v>
      </c>
      <c r="Z116" s="21">
        <f>PINNAE_Prod!$AZ$21</f>
        <v>0</v>
      </c>
      <c r="AA116" s="59">
        <f>PINNAE_Prod!$AX$22</f>
        <v>0</v>
      </c>
      <c r="AB116" s="21">
        <f>PINNAE_Prod!$AZ$22</f>
        <v>0</v>
      </c>
      <c r="AC116" s="59">
        <f>PINNAE_Prod!$AX$23</f>
        <v>0</v>
      </c>
      <c r="AD116" s="21">
        <f>PINNAE_Prod!$AZ$23</f>
        <v>0</v>
      </c>
      <c r="AE116" s="59">
        <f>PINNAE_Prod!$AX$24</f>
        <v>0</v>
      </c>
      <c r="AF116" s="21">
        <f>PINNAE_Prod!$AZ$24</f>
        <v>0</v>
      </c>
      <c r="AG116" s="59">
        <f>PINNAE_Prod!$AX$25</f>
        <v>0</v>
      </c>
      <c r="AH116" s="21">
        <f>PINNAE_Prod!$AZ$25</f>
        <v>0</v>
      </c>
      <c r="AI116" s="59">
        <f>PINNAE_Prod!$AX$26</f>
        <v>0</v>
      </c>
      <c r="AJ116" s="21">
        <f>PINNAE_Prod!$AZ$26</f>
        <v>0</v>
      </c>
      <c r="AK116" s="59">
        <f>PINNAE_Prod!$AX$27</f>
        <v>0</v>
      </c>
      <c r="AL116" s="21">
        <f>PINNAE_Prod!$AZ$27</f>
        <v>0</v>
      </c>
      <c r="AM116" s="59">
        <f>PINNAE_Prod!$AX$28</f>
        <v>0</v>
      </c>
      <c r="AN116" s="21">
        <f>PINNAE_Prod!$AZ$28</f>
        <v>0</v>
      </c>
      <c r="AO116" s="59">
        <f>PINNAE_Prod!$AX$29</f>
        <v>0</v>
      </c>
      <c r="AP116" s="21">
        <f>PINNAE_Prod!$AZ$29</f>
        <v>0</v>
      </c>
      <c r="AQ116" s="59">
        <f>PINNAE_Prod!$AX$30</f>
        <v>0</v>
      </c>
      <c r="AR116" s="21">
        <f>PINNAE_Prod!$AZ$30</f>
        <v>0</v>
      </c>
      <c r="AS116" s="59">
        <f>PINNAE_Prod!$AX$31</f>
        <v>0</v>
      </c>
      <c r="AT116" s="21">
        <f>PINNAE_Prod!$AZ$31</f>
        <v>0</v>
      </c>
      <c r="AU116" s="59">
        <f>PINNAE_Prod!$AX$32</f>
        <v>0</v>
      </c>
      <c r="AV116" s="21">
        <f>PINNAE_Prod!$AZ$32</f>
        <v>0</v>
      </c>
      <c r="AW116" s="59">
        <f>PINNAE_Prod!$AX$33</f>
        <v>0</v>
      </c>
      <c r="AX116" s="21">
        <f>PINNAE_Prod!$AZ$33</f>
        <v>0</v>
      </c>
      <c r="AY116" s="59">
        <f>PINNAE_Prod!$AX$34</f>
        <v>0</v>
      </c>
      <c r="AZ116" s="21">
        <f>PINNAE_Prod!$AZ$34</f>
        <v>0</v>
      </c>
      <c r="BA116" s="59">
        <f>PINNAE_Prod!$AX$35</f>
        <v>0</v>
      </c>
      <c r="BB116" s="21">
        <f>PINNAE_Prod!$AZ$35</f>
        <v>0</v>
      </c>
      <c r="BC116" s="59">
        <f>PINNAE_Prod!$AX$36</f>
        <v>0</v>
      </c>
      <c r="BD116" s="21">
        <f>PINNAE_Prod!$AZ$36</f>
        <v>0</v>
      </c>
      <c r="BE116" s="59">
        <f>PINNAE_Prod!$AX$37</f>
        <v>0</v>
      </c>
      <c r="BF116" s="21">
        <f>PINNAE_Prod!$AZ$37</f>
        <v>0</v>
      </c>
      <c r="BG116" s="52" t="s">
        <v>69</v>
      </c>
      <c r="BH116" s="16"/>
    </row>
    <row r="117" spans="1:60" x14ac:dyDescent="0.2">
      <c r="A117" s="20"/>
      <c r="B117" s="12" t="s">
        <v>662</v>
      </c>
      <c r="C117" s="12" t="s">
        <v>668</v>
      </c>
      <c r="D117" s="15" t="s">
        <v>12</v>
      </c>
      <c r="E117" s="9" t="s">
        <v>3</v>
      </c>
      <c r="F117" s="40" t="s">
        <v>10</v>
      </c>
      <c r="G117" s="46">
        <f>PINNAE_Prod!$BB$9</f>
        <v>1</v>
      </c>
      <c r="H117" s="72">
        <f>PINNAE_Prod!$BB$10</f>
        <v>6</v>
      </c>
      <c r="I117" s="59">
        <f>PINNAE_Prod!$BA$13</f>
        <v>0</v>
      </c>
      <c r="J117" s="21">
        <f>PINNAE_Prod!$BB$13</f>
        <v>5</v>
      </c>
      <c r="K117" s="59">
        <f>PINNAE_Prod!$BA$14</f>
        <v>98</v>
      </c>
      <c r="L117" s="21">
        <f>PINNAE_Prod!$BB$14</f>
        <v>5</v>
      </c>
      <c r="M117" s="59">
        <f>PINNAE_Prod!$BA$15</f>
        <v>98.1</v>
      </c>
      <c r="N117" s="21">
        <f>PINNAE_Prod!$BB$15</f>
        <v>3</v>
      </c>
      <c r="O117" s="59">
        <f>PINNAE_Prod!$BA$16</f>
        <v>98.5</v>
      </c>
      <c r="P117" s="21">
        <f>PINNAE_Prod!$BB$16</f>
        <v>0</v>
      </c>
      <c r="Q117" s="59">
        <f>PINNAE_Prod!$BA$17</f>
        <v>99</v>
      </c>
      <c r="R117" s="21">
        <f>PINNAE_Prod!$BB$17</f>
        <v>-3</v>
      </c>
      <c r="S117" s="59">
        <f>PINNAE_Prod!$BA$18</f>
        <v>100</v>
      </c>
      <c r="T117" s="21">
        <f>PINNAE_Prod!$BB$18</f>
        <v>-5</v>
      </c>
      <c r="U117" s="59">
        <f>PINNAE_Prod!$BA$19</f>
        <v>0</v>
      </c>
      <c r="V117" s="21">
        <f>PINNAE_Prod!$BB$19</f>
        <v>0</v>
      </c>
      <c r="W117" s="59">
        <f>PINNAE_Prod!$BA$20</f>
        <v>0</v>
      </c>
      <c r="X117" s="21">
        <f>PINNAE_Prod!$BB$20</f>
        <v>0</v>
      </c>
      <c r="Y117" s="59">
        <f>PINNAE_Prod!$BA$21</f>
        <v>0</v>
      </c>
      <c r="Z117" s="21">
        <f>PINNAE_Prod!$BB$21</f>
        <v>0</v>
      </c>
      <c r="AA117" s="59">
        <f>PINNAE_Prod!$BA$22</f>
        <v>0</v>
      </c>
      <c r="AB117" s="21">
        <f>PINNAE_Prod!$BB$22</f>
        <v>0</v>
      </c>
      <c r="AC117" s="59">
        <f>PINNAE_Prod!$BA$23</f>
        <v>0</v>
      </c>
      <c r="AD117" s="21">
        <f>PINNAE_Prod!$BB$23</f>
        <v>0</v>
      </c>
      <c r="AE117" s="59">
        <f>PINNAE_Prod!$BA$24</f>
        <v>0</v>
      </c>
      <c r="AF117" s="21">
        <f>PINNAE_Prod!$BB$24</f>
        <v>0</v>
      </c>
      <c r="AG117" s="59">
        <f>PINNAE_Prod!$BA$25</f>
        <v>0</v>
      </c>
      <c r="AH117" s="21">
        <f>PINNAE_Prod!$BB$25</f>
        <v>0</v>
      </c>
      <c r="AI117" s="59">
        <f>PINNAE_Prod!$BA$26</f>
        <v>0</v>
      </c>
      <c r="AJ117" s="21">
        <f>PINNAE_Prod!$BB$26</f>
        <v>0</v>
      </c>
      <c r="AK117" s="59">
        <f>PINNAE_Prod!$BA$27</f>
        <v>0</v>
      </c>
      <c r="AL117" s="21">
        <f>PINNAE_Prod!$BB$27</f>
        <v>0</v>
      </c>
      <c r="AM117" s="59">
        <f>PINNAE_Prod!$BA$28</f>
        <v>0</v>
      </c>
      <c r="AN117" s="21">
        <f>PINNAE_Prod!$BB$28</f>
        <v>0</v>
      </c>
      <c r="AO117" s="59">
        <f>PINNAE_Prod!$BA$29</f>
        <v>0</v>
      </c>
      <c r="AP117" s="21">
        <f>PINNAE_Prod!$BB$29</f>
        <v>0</v>
      </c>
      <c r="AQ117" s="59">
        <f>PINNAE_Prod!$BA$30</f>
        <v>0</v>
      </c>
      <c r="AR117" s="21">
        <f>PINNAE_Prod!$BB$30</f>
        <v>0</v>
      </c>
      <c r="AS117" s="59">
        <f>PINNAE_Prod!$BA$31</f>
        <v>0</v>
      </c>
      <c r="AT117" s="21">
        <f>PINNAE_Prod!$BB$31</f>
        <v>0</v>
      </c>
      <c r="AU117" s="59">
        <f>PINNAE_Prod!$BA$32</f>
        <v>0</v>
      </c>
      <c r="AV117" s="21">
        <f>PINNAE_Prod!$BB$32</f>
        <v>0</v>
      </c>
      <c r="AW117" s="59">
        <f>PINNAE_Prod!$BA$33</f>
        <v>0</v>
      </c>
      <c r="AX117" s="21">
        <f>PINNAE_Prod!$BB$33</f>
        <v>0</v>
      </c>
      <c r="AY117" s="59">
        <f>PINNAE_Prod!$BA$34</f>
        <v>0</v>
      </c>
      <c r="AZ117" s="21">
        <f>PINNAE_Prod!$BB$34</f>
        <v>0</v>
      </c>
      <c r="BA117" s="59">
        <f>PINNAE_Prod!$BA$35</f>
        <v>0</v>
      </c>
      <c r="BB117" s="21">
        <f>PINNAE_Prod!$BB$35</f>
        <v>0</v>
      </c>
      <c r="BC117" s="59">
        <f>PINNAE_Prod!$BA$36</f>
        <v>0</v>
      </c>
      <c r="BD117" s="21">
        <f>PINNAE_Prod!$BB$36</f>
        <v>0</v>
      </c>
      <c r="BE117" s="59">
        <f>PINNAE_Prod!$BA$37</f>
        <v>0</v>
      </c>
      <c r="BF117" s="21">
        <f>PINNAE_Prod!$BB$37</f>
        <v>0</v>
      </c>
      <c r="BG117" s="52" t="s">
        <v>69</v>
      </c>
      <c r="BH117" s="16"/>
    </row>
    <row r="118" spans="1:60" x14ac:dyDescent="0.2">
      <c r="A118" s="20"/>
      <c r="B118" s="12" t="s">
        <v>663</v>
      </c>
      <c r="C118" s="12" t="s">
        <v>669</v>
      </c>
      <c r="D118" s="15" t="s">
        <v>12</v>
      </c>
      <c r="E118" s="9" t="s">
        <v>3</v>
      </c>
      <c r="F118" s="40" t="s">
        <v>10</v>
      </c>
      <c r="G118" s="46">
        <f>PINNAE_Prod!$BC$9</f>
        <v>1</v>
      </c>
      <c r="H118" s="72">
        <f>PINNAE_Prod!$BC$10</f>
        <v>6</v>
      </c>
      <c r="I118" s="59">
        <f>PINNAE_Prod!$BA$13</f>
        <v>0</v>
      </c>
      <c r="J118" s="21">
        <f>PINNAE_Prod!$BC$13</f>
        <v>1</v>
      </c>
      <c r="K118" s="59">
        <f>PINNAE_Prod!$BA$14</f>
        <v>98</v>
      </c>
      <c r="L118" s="21">
        <f>PINNAE_Prod!$BC$14</f>
        <v>1</v>
      </c>
      <c r="M118" s="59">
        <f>PINNAE_Prod!$BA$15</f>
        <v>98.1</v>
      </c>
      <c r="N118" s="21">
        <f>PINNAE_Prod!$BC$15</f>
        <v>1</v>
      </c>
      <c r="O118" s="59">
        <f>PINNAE_Prod!$BA$16</f>
        <v>98.5</v>
      </c>
      <c r="P118" s="21">
        <f>PINNAE_Prod!$BC$16</f>
        <v>1</v>
      </c>
      <c r="Q118" s="59">
        <f>PINNAE_Prod!$BA$17</f>
        <v>99</v>
      </c>
      <c r="R118" s="21">
        <f>PINNAE_Prod!$BC$17</f>
        <v>1</v>
      </c>
      <c r="S118" s="59">
        <f>PINNAE_Prod!$BA$18</f>
        <v>100</v>
      </c>
      <c r="T118" s="21">
        <f>PINNAE_Prod!$BC$18</f>
        <v>1</v>
      </c>
      <c r="U118" s="59">
        <f>PINNAE_Prod!$BA$19</f>
        <v>0</v>
      </c>
      <c r="V118" s="21">
        <f>PINNAE_Prod!$BC$19</f>
        <v>0</v>
      </c>
      <c r="W118" s="59">
        <f>PINNAE_Prod!$BA$20</f>
        <v>0</v>
      </c>
      <c r="X118" s="21">
        <f>PINNAE_Prod!$BC$20</f>
        <v>0</v>
      </c>
      <c r="Y118" s="59">
        <f>PINNAE_Prod!$BA$21</f>
        <v>0</v>
      </c>
      <c r="Z118" s="21">
        <f>PINNAE_Prod!$BC$21</f>
        <v>0</v>
      </c>
      <c r="AA118" s="59">
        <f>PINNAE_Prod!$BA$22</f>
        <v>0</v>
      </c>
      <c r="AB118" s="21">
        <f>PINNAE_Prod!$BC$22</f>
        <v>0</v>
      </c>
      <c r="AC118" s="59">
        <f>PINNAE_Prod!$BA$23</f>
        <v>0</v>
      </c>
      <c r="AD118" s="21">
        <f>PINNAE_Prod!$BC$23</f>
        <v>0</v>
      </c>
      <c r="AE118" s="59">
        <f>PINNAE_Prod!$BA$24</f>
        <v>0</v>
      </c>
      <c r="AF118" s="21">
        <f>PINNAE_Prod!$BC$24</f>
        <v>0</v>
      </c>
      <c r="AG118" s="59">
        <f>PINNAE_Prod!$BA$25</f>
        <v>0</v>
      </c>
      <c r="AH118" s="21">
        <f>PINNAE_Prod!$BC$25</f>
        <v>0</v>
      </c>
      <c r="AI118" s="59">
        <f>PINNAE_Prod!$BA$26</f>
        <v>0</v>
      </c>
      <c r="AJ118" s="21">
        <f>PINNAE_Prod!$BC$26</f>
        <v>0</v>
      </c>
      <c r="AK118" s="59">
        <f>PINNAE_Prod!$BA$27</f>
        <v>0</v>
      </c>
      <c r="AL118" s="21">
        <f>PINNAE_Prod!$BC$27</f>
        <v>0</v>
      </c>
      <c r="AM118" s="59">
        <f>PINNAE_Prod!$BA$28</f>
        <v>0</v>
      </c>
      <c r="AN118" s="21">
        <f>PINNAE_Prod!$BC$28</f>
        <v>0</v>
      </c>
      <c r="AO118" s="59">
        <f>PINNAE_Prod!$BA$29</f>
        <v>0</v>
      </c>
      <c r="AP118" s="21">
        <f>PINNAE_Prod!$BC$29</f>
        <v>0</v>
      </c>
      <c r="AQ118" s="59">
        <f>PINNAE_Prod!$BA$30</f>
        <v>0</v>
      </c>
      <c r="AR118" s="21">
        <f>PINNAE_Prod!$BC$30</f>
        <v>0</v>
      </c>
      <c r="AS118" s="59">
        <f>PINNAE_Prod!$BA$31</f>
        <v>0</v>
      </c>
      <c r="AT118" s="21">
        <f>PINNAE_Prod!$BC$31</f>
        <v>0</v>
      </c>
      <c r="AU118" s="59">
        <f>PINNAE_Prod!$BA$32</f>
        <v>0</v>
      </c>
      <c r="AV118" s="21">
        <f>PINNAE_Prod!$BC$32</f>
        <v>0</v>
      </c>
      <c r="AW118" s="59">
        <f>PINNAE_Prod!$BA$33</f>
        <v>0</v>
      </c>
      <c r="AX118" s="21">
        <f>PINNAE_Prod!$BC$33</f>
        <v>0</v>
      </c>
      <c r="AY118" s="59">
        <f>PINNAE_Prod!$BA$34</f>
        <v>0</v>
      </c>
      <c r="AZ118" s="21">
        <f>PINNAE_Prod!$BC$34</f>
        <v>0</v>
      </c>
      <c r="BA118" s="59">
        <f>PINNAE_Prod!$BA$35</f>
        <v>0</v>
      </c>
      <c r="BB118" s="21">
        <f>PINNAE_Prod!$BC$35</f>
        <v>0</v>
      </c>
      <c r="BC118" s="59">
        <f>PINNAE_Prod!$BA$36</f>
        <v>0</v>
      </c>
      <c r="BD118" s="21">
        <f>PINNAE_Prod!$BC$36</f>
        <v>0</v>
      </c>
      <c r="BE118" s="59">
        <f>PINNAE_Prod!$BA$37</f>
        <v>0</v>
      </c>
      <c r="BF118" s="21">
        <f>PINNAE_Prod!$BC$37</f>
        <v>0</v>
      </c>
      <c r="BG118" s="52" t="s">
        <v>69</v>
      </c>
      <c r="BH118" s="16"/>
    </row>
    <row r="119" spans="1:60" x14ac:dyDescent="0.2">
      <c r="A119" s="20"/>
      <c r="B119" s="12" t="s">
        <v>664</v>
      </c>
      <c r="C119" s="12" t="s">
        <v>670</v>
      </c>
      <c r="D119" s="15" t="s">
        <v>12</v>
      </c>
      <c r="E119" s="9" t="s">
        <v>3</v>
      </c>
      <c r="F119" s="40" t="s">
        <v>10</v>
      </c>
      <c r="G119" s="46">
        <f>PINNAE_Prod!$BE$9</f>
        <v>1</v>
      </c>
      <c r="H119" s="72">
        <f>PINNAE_Prod!$BE$10</f>
        <v>2</v>
      </c>
      <c r="I119" s="59">
        <f>PINNAE_Prod!$BD$13</f>
        <v>0</v>
      </c>
      <c r="J119" s="21">
        <f>PINNAE_Prod!$BE$13</f>
        <v>0</v>
      </c>
      <c r="K119" s="59">
        <f>PINNAE_Prod!$BD$14</f>
        <v>100</v>
      </c>
      <c r="L119" s="21">
        <f>PINNAE_Prod!$BE$14</f>
        <v>0</v>
      </c>
      <c r="M119" s="59">
        <f>PINNAE_Prod!$BD$15</f>
        <v>0</v>
      </c>
      <c r="N119" s="21">
        <f>PINNAE_Prod!$BE$15</f>
        <v>0</v>
      </c>
      <c r="O119" s="59">
        <f>PINNAE_Prod!$BD$16</f>
        <v>0</v>
      </c>
      <c r="P119" s="21">
        <f>PINNAE_Prod!$BE$16</f>
        <v>0</v>
      </c>
      <c r="Q119" s="59">
        <f>PINNAE_Prod!$BD$17</f>
        <v>0</v>
      </c>
      <c r="R119" s="21">
        <f>PINNAE_Prod!$BE$17</f>
        <v>0</v>
      </c>
      <c r="S119" s="59">
        <f>PINNAE_Prod!$BD$18</f>
        <v>0</v>
      </c>
      <c r="T119" s="21">
        <f>PINNAE_Prod!$BE$18</f>
        <v>0</v>
      </c>
      <c r="U119" s="59">
        <f>PINNAE_Prod!$BD$19</f>
        <v>0</v>
      </c>
      <c r="V119" s="21">
        <f>PINNAE_Prod!$BE$19</f>
        <v>0</v>
      </c>
      <c r="W119" s="59">
        <f>PINNAE_Prod!$BD$20</f>
        <v>0</v>
      </c>
      <c r="X119" s="21">
        <f>PINNAE_Prod!$BE$20</f>
        <v>0</v>
      </c>
      <c r="Y119" s="59">
        <f>PINNAE_Prod!$BD$21</f>
        <v>0</v>
      </c>
      <c r="Z119" s="21">
        <f>PINNAE_Prod!$BE$21</f>
        <v>0</v>
      </c>
      <c r="AA119" s="59">
        <f>PINNAE_Prod!$BD$22</f>
        <v>0</v>
      </c>
      <c r="AB119" s="21">
        <f>PINNAE_Prod!$BE$22</f>
        <v>0</v>
      </c>
      <c r="AC119" s="59">
        <f>PINNAE_Prod!$BD$23</f>
        <v>0</v>
      </c>
      <c r="AD119" s="21">
        <f>PINNAE_Prod!$BE$23</f>
        <v>0</v>
      </c>
      <c r="AE119" s="59">
        <f>PINNAE_Prod!$BD$24</f>
        <v>0</v>
      </c>
      <c r="AF119" s="21">
        <f>PINNAE_Prod!$BE$24</f>
        <v>0</v>
      </c>
      <c r="AG119" s="59">
        <f>PINNAE_Prod!$BD$25</f>
        <v>0</v>
      </c>
      <c r="AH119" s="21">
        <f>PINNAE_Prod!$BE$25</f>
        <v>0</v>
      </c>
      <c r="AI119" s="59">
        <f>PINNAE_Prod!$BD$26</f>
        <v>0</v>
      </c>
      <c r="AJ119" s="21">
        <f>PINNAE_Prod!$BE$26</f>
        <v>0</v>
      </c>
      <c r="AK119" s="59">
        <f>PINNAE_Prod!$BD$27</f>
        <v>0</v>
      </c>
      <c r="AL119" s="21">
        <f>PINNAE_Prod!$BE$27</f>
        <v>0</v>
      </c>
      <c r="AM119" s="59">
        <f>PINNAE_Prod!$BD$28</f>
        <v>0</v>
      </c>
      <c r="AN119" s="21">
        <f>PINNAE_Prod!$BE$28</f>
        <v>0</v>
      </c>
      <c r="AO119" s="59">
        <f>PINNAE_Prod!$BD$29</f>
        <v>0</v>
      </c>
      <c r="AP119" s="21">
        <f>PINNAE_Prod!$BE$29</f>
        <v>0</v>
      </c>
      <c r="AQ119" s="59">
        <f>PINNAE_Prod!$BD$30</f>
        <v>0</v>
      </c>
      <c r="AR119" s="21">
        <f>PINNAE_Prod!$BE$30</f>
        <v>0</v>
      </c>
      <c r="AS119" s="59">
        <f>PINNAE_Prod!$BD$31</f>
        <v>0</v>
      </c>
      <c r="AT119" s="21">
        <f>PINNAE_Prod!$BE$31</f>
        <v>0</v>
      </c>
      <c r="AU119" s="59">
        <f>PINNAE_Prod!$BD$32</f>
        <v>0</v>
      </c>
      <c r="AV119" s="21">
        <f>PINNAE_Prod!$BE$32</f>
        <v>0</v>
      </c>
      <c r="AW119" s="59">
        <f>PINNAE_Prod!$BD$33</f>
        <v>0</v>
      </c>
      <c r="AX119" s="21">
        <f>PINNAE_Prod!$BE$33</f>
        <v>0</v>
      </c>
      <c r="AY119" s="59">
        <f>PINNAE_Prod!$BD$34</f>
        <v>0</v>
      </c>
      <c r="AZ119" s="21">
        <f>PINNAE_Prod!$BE$34</f>
        <v>0</v>
      </c>
      <c r="BA119" s="59">
        <f>PINNAE_Prod!$BD$35</f>
        <v>0</v>
      </c>
      <c r="BB119" s="21">
        <f>PINNAE_Prod!$BE$35</f>
        <v>0</v>
      </c>
      <c r="BC119" s="59">
        <f>PINNAE_Prod!$BD$36</f>
        <v>0</v>
      </c>
      <c r="BD119" s="21">
        <f>PINNAE_Prod!$BE$36</f>
        <v>0</v>
      </c>
      <c r="BE119" s="59">
        <f>PINNAE_Prod!$BD$37</f>
        <v>0</v>
      </c>
      <c r="BF119" s="21">
        <f>PINNAE_Prod!$BE$37</f>
        <v>0</v>
      </c>
      <c r="BG119" s="52" t="s">
        <v>69</v>
      </c>
      <c r="BH119" s="16"/>
    </row>
    <row r="120" spans="1:60" x14ac:dyDescent="0.2">
      <c r="A120" s="20"/>
      <c r="B120" s="12" t="s">
        <v>665</v>
      </c>
      <c r="C120" s="12" t="s">
        <v>671</v>
      </c>
      <c r="D120" s="15" t="s">
        <v>12</v>
      </c>
      <c r="E120" s="9" t="s">
        <v>3</v>
      </c>
      <c r="F120" s="40" t="s">
        <v>10</v>
      </c>
      <c r="G120" s="46">
        <f>PINNAE_Prod!$BF$9</f>
        <v>1</v>
      </c>
      <c r="H120" s="72">
        <f>PINNAE_Prod!$BF$10</f>
        <v>2</v>
      </c>
      <c r="I120" s="59">
        <f>PINNAE_Prod!$BD$13</f>
        <v>0</v>
      </c>
      <c r="J120" s="21">
        <f>PINNAE_Prod!$BF$13</f>
        <v>0</v>
      </c>
      <c r="K120" s="59">
        <f>PINNAE_Prod!$BD$14</f>
        <v>100</v>
      </c>
      <c r="L120" s="21">
        <f>PINNAE_Prod!$BF$14</f>
        <v>0</v>
      </c>
      <c r="M120" s="59">
        <f>PINNAE_Prod!$BD$15</f>
        <v>0</v>
      </c>
      <c r="N120" s="21">
        <f>PINNAE_Prod!$BF$15</f>
        <v>0</v>
      </c>
      <c r="O120" s="59">
        <f>PINNAE_Prod!$BD$16</f>
        <v>0</v>
      </c>
      <c r="P120" s="21">
        <f>PINNAE_Prod!$BF$16</f>
        <v>0</v>
      </c>
      <c r="Q120" s="59">
        <f>PINNAE_Prod!$BD$17</f>
        <v>0</v>
      </c>
      <c r="R120" s="21">
        <f>PINNAE_Prod!$BF$17</f>
        <v>0</v>
      </c>
      <c r="S120" s="59">
        <f>PINNAE_Prod!$BD$18</f>
        <v>0</v>
      </c>
      <c r="T120" s="21">
        <f>PINNAE_Prod!$BF$18</f>
        <v>0</v>
      </c>
      <c r="U120" s="59">
        <f>PINNAE_Prod!$BD$19</f>
        <v>0</v>
      </c>
      <c r="V120" s="21">
        <f>PINNAE_Prod!$BF$19</f>
        <v>0</v>
      </c>
      <c r="W120" s="59">
        <f>PINNAE_Prod!$BD$20</f>
        <v>0</v>
      </c>
      <c r="X120" s="21">
        <f>PINNAE_Prod!$BF$20</f>
        <v>0</v>
      </c>
      <c r="Y120" s="59">
        <f>PINNAE_Prod!$BD$21</f>
        <v>0</v>
      </c>
      <c r="Z120" s="21">
        <f>PINNAE_Prod!$BF$21</f>
        <v>0</v>
      </c>
      <c r="AA120" s="59">
        <f>PINNAE_Prod!$BD$22</f>
        <v>0</v>
      </c>
      <c r="AB120" s="21">
        <f>PINNAE_Prod!$BF$22</f>
        <v>0</v>
      </c>
      <c r="AC120" s="59">
        <f>PINNAE_Prod!$BD$23</f>
        <v>0</v>
      </c>
      <c r="AD120" s="21">
        <f>PINNAE_Prod!$BF$23</f>
        <v>0</v>
      </c>
      <c r="AE120" s="59">
        <f>PINNAE_Prod!$BD$24</f>
        <v>0</v>
      </c>
      <c r="AF120" s="21">
        <f>PINNAE_Prod!$BF$24</f>
        <v>0</v>
      </c>
      <c r="AG120" s="59">
        <f>PINNAE_Prod!$BD$25</f>
        <v>0</v>
      </c>
      <c r="AH120" s="21">
        <f>PINNAE_Prod!$BF$25</f>
        <v>0</v>
      </c>
      <c r="AI120" s="59">
        <f>PINNAE_Prod!$BD$26</f>
        <v>0</v>
      </c>
      <c r="AJ120" s="21">
        <f>PINNAE_Prod!$BF$26</f>
        <v>0</v>
      </c>
      <c r="AK120" s="59">
        <f>PINNAE_Prod!$BD$27</f>
        <v>0</v>
      </c>
      <c r="AL120" s="21">
        <f>PINNAE_Prod!$BF$27</f>
        <v>0</v>
      </c>
      <c r="AM120" s="59">
        <f>PINNAE_Prod!$BD$28</f>
        <v>0</v>
      </c>
      <c r="AN120" s="21">
        <f>PINNAE_Prod!$BF$28</f>
        <v>0</v>
      </c>
      <c r="AO120" s="59">
        <f>PINNAE_Prod!$BD$29</f>
        <v>0</v>
      </c>
      <c r="AP120" s="21">
        <f>PINNAE_Prod!$BF$29</f>
        <v>0</v>
      </c>
      <c r="AQ120" s="59">
        <f>PINNAE_Prod!$BD$30</f>
        <v>0</v>
      </c>
      <c r="AR120" s="21">
        <f>PINNAE_Prod!$BF$30</f>
        <v>0</v>
      </c>
      <c r="AS120" s="59">
        <f>PINNAE_Prod!$BD$31</f>
        <v>0</v>
      </c>
      <c r="AT120" s="21">
        <f>PINNAE_Prod!$BF$31</f>
        <v>0</v>
      </c>
      <c r="AU120" s="59">
        <f>PINNAE_Prod!$BD$32</f>
        <v>0</v>
      </c>
      <c r="AV120" s="21">
        <f>PINNAE_Prod!$BF$32</f>
        <v>0</v>
      </c>
      <c r="AW120" s="59">
        <f>PINNAE_Prod!$BD$33</f>
        <v>0</v>
      </c>
      <c r="AX120" s="21">
        <f>PINNAE_Prod!$BF$33</f>
        <v>0</v>
      </c>
      <c r="AY120" s="59">
        <f>PINNAE_Prod!$BD$34</f>
        <v>0</v>
      </c>
      <c r="AZ120" s="21">
        <f>PINNAE_Prod!$BF$34</f>
        <v>0</v>
      </c>
      <c r="BA120" s="59">
        <f>PINNAE_Prod!$BD$35</f>
        <v>0</v>
      </c>
      <c r="BB120" s="21">
        <f>PINNAE_Prod!$BF$35</f>
        <v>0</v>
      </c>
      <c r="BC120" s="59">
        <f>PINNAE_Prod!$BD$36</f>
        <v>0</v>
      </c>
      <c r="BD120" s="21">
        <f>PINNAE_Prod!$BF$36</f>
        <v>0</v>
      </c>
      <c r="BE120" s="59">
        <f>PINNAE_Prod!$BD$37</f>
        <v>0</v>
      </c>
      <c r="BF120" s="21">
        <f>PINNAE_Prod!$BF$37</f>
        <v>0</v>
      </c>
      <c r="BG120" s="52" t="s">
        <v>69</v>
      </c>
      <c r="BH120" s="16"/>
    </row>
    <row r="121" spans="1:60" x14ac:dyDescent="0.2">
      <c r="A121" s="20"/>
      <c r="B121" s="12" t="s">
        <v>182</v>
      </c>
      <c r="C121" s="212" t="s">
        <v>987</v>
      </c>
      <c r="D121" s="18" t="s">
        <v>12</v>
      </c>
      <c r="E121" s="9" t="s">
        <v>3</v>
      </c>
      <c r="F121" s="40" t="s">
        <v>6</v>
      </c>
      <c r="G121" s="46">
        <f>PINNAE_Prod!$BI$9</f>
        <v>1</v>
      </c>
      <c r="H121" s="72">
        <f>PINNAE_Prod!$BI$10</f>
        <v>1</v>
      </c>
      <c r="I121" s="59">
        <f>PINNAE_Prod!$BH$13</f>
        <v>0</v>
      </c>
      <c r="J121" s="21">
        <f>PINNAE_Prod!$BI$13</f>
        <v>0</v>
      </c>
      <c r="K121" s="59">
        <f>PINNAE_Prod!$BH$14</f>
        <v>0</v>
      </c>
      <c r="L121" s="21">
        <f>PINNAE_Prod!$BI$14</f>
        <v>0</v>
      </c>
      <c r="M121" s="59">
        <f>PINNAE_Prod!$BH$15</f>
        <v>0</v>
      </c>
      <c r="N121" s="21">
        <f>PINNAE_Prod!$BI$15</f>
        <v>0</v>
      </c>
      <c r="O121" s="59">
        <f>PINNAE_Prod!$BH$16</f>
        <v>0</v>
      </c>
      <c r="P121" s="21">
        <f>PINNAE_Prod!$BI$16</f>
        <v>0</v>
      </c>
      <c r="Q121" s="59">
        <f>PINNAE_Prod!$BH$17</f>
        <v>0</v>
      </c>
      <c r="R121" s="21">
        <f>PINNAE_Prod!$BI$17</f>
        <v>0</v>
      </c>
      <c r="S121" s="59">
        <f>PINNAE_Prod!$BH$18</f>
        <v>0</v>
      </c>
      <c r="T121" s="21">
        <f>PINNAE_Prod!$BI$18</f>
        <v>0</v>
      </c>
      <c r="U121" s="59">
        <f>PINNAE_Prod!$BH$19</f>
        <v>0</v>
      </c>
      <c r="V121" s="21">
        <f>PINNAE_Prod!$BI$19</f>
        <v>0</v>
      </c>
      <c r="W121" s="59">
        <f>PINNAE_Prod!$BH$20</f>
        <v>0</v>
      </c>
      <c r="X121" s="21">
        <f>PINNAE_Prod!$BI$20</f>
        <v>0</v>
      </c>
      <c r="Y121" s="59">
        <f>PINNAE_Prod!$BH$21</f>
        <v>0</v>
      </c>
      <c r="Z121" s="21">
        <f>PINNAE_Prod!$BI$21</f>
        <v>0</v>
      </c>
      <c r="AA121" s="59">
        <f>PINNAE_Prod!$BH$22</f>
        <v>0</v>
      </c>
      <c r="AB121" s="21">
        <f>PINNAE_Prod!$BI$22</f>
        <v>0</v>
      </c>
      <c r="AC121" s="59">
        <f>PINNAE_Prod!$BH$23</f>
        <v>0</v>
      </c>
      <c r="AD121" s="21">
        <f>PINNAE_Prod!$BI$23</f>
        <v>0</v>
      </c>
      <c r="AE121" s="59">
        <f>PINNAE_Prod!$BH$24</f>
        <v>0</v>
      </c>
      <c r="AF121" s="21">
        <f>PINNAE_Prod!$BI$24</f>
        <v>0</v>
      </c>
      <c r="AG121" s="59">
        <f>PINNAE_Prod!$BH$25</f>
        <v>0</v>
      </c>
      <c r="AH121" s="21">
        <f>PINNAE_Prod!$BI$25</f>
        <v>0</v>
      </c>
      <c r="AI121" s="59">
        <f>PINNAE_Prod!$BH$26</f>
        <v>0</v>
      </c>
      <c r="AJ121" s="21">
        <f>PINNAE_Prod!$BI$26</f>
        <v>0</v>
      </c>
      <c r="AK121" s="59">
        <f>PINNAE_Prod!$BH$27</f>
        <v>0</v>
      </c>
      <c r="AL121" s="21">
        <f>PINNAE_Prod!$BI$27</f>
        <v>0</v>
      </c>
      <c r="AM121" s="59">
        <f>PINNAE_Prod!$BH$28</f>
        <v>0</v>
      </c>
      <c r="AN121" s="21">
        <f>PINNAE_Prod!$BI$28</f>
        <v>0</v>
      </c>
      <c r="AO121" s="59">
        <f>PINNAE_Prod!$BH$29</f>
        <v>0</v>
      </c>
      <c r="AP121" s="21">
        <f>PINNAE_Prod!$BI$29</f>
        <v>0</v>
      </c>
      <c r="AQ121" s="59">
        <f>PINNAE_Prod!$BH$30</f>
        <v>0</v>
      </c>
      <c r="AR121" s="21">
        <f>PINNAE_Prod!$BI$30</f>
        <v>0</v>
      </c>
      <c r="AS121" s="59">
        <f>PINNAE_Prod!$BH$31</f>
        <v>0</v>
      </c>
      <c r="AT121" s="21">
        <f>PINNAE_Prod!$BI$31</f>
        <v>0</v>
      </c>
      <c r="AU121" s="59">
        <f>PINNAE_Prod!$BH$32</f>
        <v>0</v>
      </c>
      <c r="AV121" s="21">
        <f>PINNAE_Prod!$BI$32</f>
        <v>0</v>
      </c>
      <c r="AW121" s="59">
        <f>PINNAE_Prod!$BH$33</f>
        <v>0</v>
      </c>
      <c r="AX121" s="21">
        <f>PINNAE_Prod!$BI$33</f>
        <v>0</v>
      </c>
      <c r="AY121" s="59">
        <f>PINNAE_Prod!$BH$34</f>
        <v>0</v>
      </c>
      <c r="AZ121" s="21">
        <f>PINNAE_Prod!$BI$34</f>
        <v>0</v>
      </c>
      <c r="BA121" s="59">
        <f>PINNAE_Prod!$BH$35</f>
        <v>0</v>
      </c>
      <c r="BB121" s="21">
        <f>PINNAE_Prod!$BI$35</f>
        <v>0</v>
      </c>
      <c r="BC121" s="59">
        <f>PINNAE_Prod!$BH$36</f>
        <v>0</v>
      </c>
      <c r="BD121" s="21">
        <f>PINNAE_Prod!$BI$36</f>
        <v>0</v>
      </c>
      <c r="BE121" s="59">
        <f>PINNAE_Prod!$BH$37</f>
        <v>0</v>
      </c>
      <c r="BF121" s="21">
        <f>PINNAE_Prod!$BI$37</f>
        <v>0</v>
      </c>
      <c r="BG121" s="52" t="s">
        <v>69</v>
      </c>
      <c r="BH121" s="16"/>
    </row>
    <row r="122" spans="1:60" x14ac:dyDescent="0.2">
      <c r="A122" s="20"/>
      <c r="B122" s="12" t="s">
        <v>183</v>
      </c>
      <c r="C122" s="212" t="s">
        <v>988</v>
      </c>
      <c r="D122" s="15" t="s">
        <v>12</v>
      </c>
      <c r="E122" s="9" t="s">
        <v>3</v>
      </c>
      <c r="F122" s="40" t="s">
        <v>6</v>
      </c>
      <c r="G122" s="46">
        <f>PINNAE_Prod!$BJ$9</f>
        <v>1</v>
      </c>
      <c r="H122" s="72">
        <f>PINNAE_Prod!$BJ$10</f>
        <v>1</v>
      </c>
      <c r="I122" s="59">
        <f>PINNAE_Prod!$BH$13</f>
        <v>0</v>
      </c>
      <c r="J122" s="21">
        <f>PINNAE_Prod!$BJ$13</f>
        <v>0</v>
      </c>
      <c r="K122" s="59">
        <f>PINNAE_Prod!$BH$14</f>
        <v>0</v>
      </c>
      <c r="L122" s="21">
        <f>PINNAE_Prod!$BJ$14</f>
        <v>0</v>
      </c>
      <c r="M122" s="59">
        <f>PINNAE_Prod!$BH$15</f>
        <v>0</v>
      </c>
      <c r="N122" s="21">
        <f>PINNAE_Prod!$BJ$15</f>
        <v>0</v>
      </c>
      <c r="O122" s="59">
        <f>PINNAE_Prod!$BH$16</f>
        <v>0</v>
      </c>
      <c r="P122" s="21">
        <f>PINNAE_Prod!$BJ$16</f>
        <v>0</v>
      </c>
      <c r="Q122" s="59">
        <f>PINNAE_Prod!$BH$17</f>
        <v>0</v>
      </c>
      <c r="R122" s="21">
        <f>PINNAE_Prod!$BJ$17</f>
        <v>0</v>
      </c>
      <c r="S122" s="59">
        <f>PINNAE_Prod!$BH$18</f>
        <v>0</v>
      </c>
      <c r="T122" s="21">
        <f>PINNAE_Prod!$BJ$18</f>
        <v>0</v>
      </c>
      <c r="U122" s="59">
        <f>PINNAE_Prod!$BH$19</f>
        <v>0</v>
      </c>
      <c r="V122" s="21">
        <f>PINNAE_Prod!$BJ$19</f>
        <v>0</v>
      </c>
      <c r="W122" s="59">
        <f>PINNAE_Prod!$BH$20</f>
        <v>0</v>
      </c>
      <c r="X122" s="21">
        <f>PINNAE_Prod!$BJ$20</f>
        <v>0</v>
      </c>
      <c r="Y122" s="59">
        <f>PINNAE_Prod!$BH$21</f>
        <v>0</v>
      </c>
      <c r="Z122" s="21">
        <f>PINNAE_Prod!$BJ$21</f>
        <v>0</v>
      </c>
      <c r="AA122" s="59">
        <f>PINNAE_Prod!$BH$22</f>
        <v>0</v>
      </c>
      <c r="AB122" s="21">
        <f>PINNAE_Prod!$BJ$22</f>
        <v>0</v>
      </c>
      <c r="AC122" s="59">
        <f>PINNAE_Prod!$BH$23</f>
        <v>0</v>
      </c>
      <c r="AD122" s="21">
        <f>PINNAE_Prod!$BJ$23</f>
        <v>0</v>
      </c>
      <c r="AE122" s="59">
        <f>PINNAE_Prod!$BH$24</f>
        <v>0</v>
      </c>
      <c r="AF122" s="21">
        <f>PINNAE_Prod!$BJ$24</f>
        <v>0</v>
      </c>
      <c r="AG122" s="59">
        <f>PINNAE_Prod!$BH$25</f>
        <v>0</v>
      </c>
      <c r="AH122" s="21">
        <f>PINNAE_Prod!$BJ$25</f>
        <v>0</v>
      </c>
      <c r="AI122" s="59">
        <f>PINNAE_Prod!$BH$26</f>
        <v>0</v>
      </c>
      <c r="AJ122" s="21">
        <f>PINNAE_Prod!$BJ$26</f>
        <v>0</v>
      </c>
      <c r="AK122" s="59">
        <f>PINNAE_Prod!$BH$27</f>
        <v>0</v>
      </c>
      <c r="AL122" s="21">
        <f>PINNAE_Prod!$BJ$27</f>
        <v>0</v>
      </c>
      <c r="AM122" s="59">
        <f>PINNAE_Prod!$BH$28</f>
        <v>0</v>
      </c>
      <c r="AN122" s="21">
        <f>PINNAE_Prod!$BJ$28</f>
        <v>0</v>
      </c>
      <c r="AO122" s="59">
        <f>PINNAE_Prod!$BH$29</f>
        <v>0</v>
      </c>
      <c r="AP122" s="21">
        <f>PINNAE_Prod!$BJ$29</f>
        <v>0</v>
      </c>
      <c r="AQ122" s="59">
        <f>PINNAE_Prod!$BH$30</f>
        <v>0</v>
      </c>
      <c r="AR122" s="21">
        <f>PINNAE_Prod!$BJ$30</f>
        <v>0</v>
      </c>
      <c r="AS122" s="59">
        <f>PINNAE_Prod!$BH$31</f>
        <v>0</v>
      </c>
      <c r="AT122" s="21">
        <f>PINNAE_Prod!$BJ$31</f>
        <v>0</v>
      </c>
      <c r="AU122" s="59">
        <f>PINNAE_Prod!$BH$32</f>
        <v>0</v>
      </c>
      <c r="AV122" s="21">
        <f>PINNAE_Prod!$BJ$32</f>
        <v>0</v>
      </c>
      <c r="AW122" s="59">
        <f>PINNAE_Prod!$BH$33</f>
        <v>0</v>
      </c>
      <c r="AX122" s="21">
        <f>PINNAE_Prod!$BJ$33</f>
        <v>0</v>
      </c>
      <c r="AY122" s="59">
        <f>PINNAE_Prod!$BH$34</f>
        <v>0</v>
      </c>
      <c r="AZ122" s="21">
        <f>PINNAE_Prod!$BJ$34</f>
        <v>0</v>
      </c>
      <c r="BA122" s="59">
        <f>PINNAE_Prod!$BH$35</f>
        <v>0</v>
      </c>
      <c r="BB122" s="21">
        <f>PINNAE_Prod!$BJ$35</f>
        <v>0</v>
      </c>
      <c r="BC122" s="59">
        <f>PINNAE_Prod!$BH$36</f>
        <v>0</v>
      </c>
      <c r="BD122" s="21">
        <f>PINNAE_Prod!$BJ$36</f>
        <v>0</v>
      </c>
      <c r="BE122" s="59">
        <f>PINNAE_Prod!$BH$37</f>
        <v>0</v>
      </c>
      <c r="BF122" s="21">
        <f>PINNAE_Prod!$BJ$37</f>
        <v>0</v>
      </c>
      <c r="BG122" s="52" t="s">
        <v>69</v>
      </c>
      <c r="BH122" s="16"/>
    </row>
    <row r="123" spans="1:60" x14ac:dyDescent="0.2">
      <c r="A123" s="20"/>
      <c r="B123" s="12" t="s">
        <v>186</v>
      </c>
      <c r="C123" s="212" t="s">
        <v>989</v>
      </c>
      <c r="D123" s="15" t="s">
        <v>12</v>
      </c>
      <c r="E123" s="9" t="s">
        <v>3</v>
      </c>
      <c r="F123" s="40" t="s">
        <v>6</v>
      </c>
      <c r="G123" s="46">
        <f>PINNAE_Prod!$BL$9</f>
        <v>1</v>
      </c>
      <c r="H123" s="72">
        <f>PINNAE_Prod!$BL$10</f>
        <v>5</v>
      </c>
      <c r="I123" s="59">
        <f>PINNAE_Prod!$BK$13</f>
        <v>0</v>
      </c>
      <c r="J123" s="21">
        <f>PINNAE_Prod!$BL$13</f>
        <v>60</v>
      </c>
      <c r="K123" s="59">
        <f>PINNAE_Prod!$BK$14</f>
        <v>97.8</v>
      </c>
      <c r="L123" s="21">
        <f>PINNAE_Prod!$BL$14</f>
        <v>45</v>
      </c>
      <c r="M123" s="59">
        <f>PINNAE_Prod!$BK$15</f>
        <v>97.9</v>
      </c>
      <c r="N123" s="21">
        <f>PINNAE_Prod!$BL$15</f>
        <v>100</v>
      </c>
      <c r="O123" s="59">
        <f>PINNAE_Prod!$BK$16</f>
        <v>98</v>
      </c>
      <c r="P123" s="21">
        <f>PINNAE_Prod!$BL$16</f>
        <v>100</v>
      </c>
      <c r="Q123" s="59">
        <f>PINNAE_Prod!$BK$17</f>
        <v>100</v>
      </c>
      <c r="R123" s="21">
        <f>PINNAE_Prod!$BL$17</f>
        <v>-1</v>
      </c>
      <c r="S123" s="59">
        <f>PINNAE_Prod!$BK$18</f>
        <v>0</v>
      </c>
      <c r="T123" s="21">
        <f>PINNAE_Prod!$BL$18</f>
        <v>0</v>
      </c>
      <c r="U123" s="59">
        <f>PINNAE_Prod!$BK$19</f>
        <v>0</v>
      </c>
      <c r="V123" s="21">
        <f>PINNAE_Prod!$BL$19</f>
        <v>0</v>
      </c>
      <c r="W123" s="59">
        <f>PINNAE_Prod!$BK$20</f>
        <v>0</v>
      </c>
      <c r="X123" s="21">
        <f>PINNAE_Prod!$BL$20</f>
        <v>0</v>
      </c>
      <c r="Y123" s="59">
        <f>PINNAE_Prod!$BK$21</f>
        <v>0</v>
      </c>
      <c r="Z123" s="21">
        <f>PINNAE_Prod!$BL$21</f>
        <v>0</v>
      </c>
      <c r="AA123" s="59">
        <f>PINNAE_Prod!$BK$22</f>
        <v>0</v>
      </c>
      <c r="AB123" s="21">
        <f>PINNAE_Prod!$BL$22</f>
        <v>0</v>
      </c>
      <c r="AC123" s="59">
        <f>PINNAE_Prod!$BK$23</f>
        <v>0</v>
      </c>
      <c r="AD123" s="21">
        <f>PINNAE_Prod!$BL$23</f>
        <v>0</v>
      </c>
      <c r="AE123" s="59">
        <f>PINNAE_Prod!$BK$24</f>
        <v>0</v>
      </c>
      <c r="AF123" s="21">
        <f>PINNAE_Prod!$BL$24</f>
        <v>0</v>
      </c>
      <c r="AG123" s="59">
        <f>PINNAE_Prod!$BK$25</f>
        <v>0</v>
      </c>
      <c r="AH123" s="21">
        <f>PINNAE_Prod!$BL$25</f>
        <v>0</v>
      </c>
      <c r="AI123" s="59">
        <f>PINNAE_Prod!$BK$26</f>
        <v>0</v>
      </c>
      <c r="AJ123" s="21">
        <f>PINNAE_Prod!$BL$26</f>
        <v>0</v>
      </c>
      <c r="AK123" s="59">
        <f>PINNAE_Prod!$BK$27</f>
        <v>0</v>
      </c>
      <c r="AL123" s="21">
        <f>PINNAE_Prod!$BL$27</f>
        <v>0</v>
      </c>
      <c r="AM123" s="59">
        <f>PINNAE_Prod!$BK$28</f>
        <v>0</v>
      </c>
      <c r="AN123" s="21">
        <f>PINNAE_Prod!$BL$28</f>
        <v>0</v>
      </c>
      <c r="AO123" s="59">
        <f>PINNAE_Prod!$BK$29</f>
        <v>0</v>
      </c>
      <c r="AP123" s="21">
        <f>PINNAE_Prod!$BL$29</f>
        <v>0</v>
      </c>
      <c r="AQ123" s="59">
        <f>PINNAE_Prod!$BK$30</f>
        <v>0</v>
      </c>
      <c r="AR123" s="21">
        <f>PINNAE_Prod!$BL$30</f>
        <v>0</v>
      </c>
      <c r="AS123" s="59">
        <f>PINNAE_Prod!$BK$31</f>
        <v>0</v>
      </c>
      <c r="AT123" s="21">
        <f>PINNAE_Prod!$BL$31</f>
        <v>0</v>
      </c>
      <c r="AU123" s="59">
        <f>PINNAE_Prod!$BK$32</f>
        <v>0</v>
      </c>
      <c r="AV123" s="21">
        <f>PINNAE_Prod!$BL$32</f>
        <v>0</v>
      </c>
      <c r="AW123" s="59">
        <f>PINNAE_Prod!$BK$33</f>
        <v>0</v>
      </c>
      <c r="AX123" s="21">
        <f>PINNAE_Prod!$BL$33</f>
        <v>0</v>
      </c>
      <c r="AY123" s="59">
        <f>PINNAE_Prod!$BK$34</f>
        <v>0</v>
      </c>
      <c r="AZ123" s="21">
        <f>PINNAE_Prod!$BL$34</f>
        <v>0</v>
      </c>
      <c r="BA123" s="59">
        <f>PINNAE_Prod!$BK$35</f>
        <v>0</v>
      </c>
      <c r="BB123" s="21">
        <f>PINNAE_Prod!$BL$35</f>
        <v>0</v>
      </c>
      <c r="BC123" s="59">
        <f>PINNAE_Prod!$BK$36</f>
        <v>0</v>
      </c>
      <c r="BD123" s="21">
        <f>PINNAE_Prod!$BL$36</f>
        <v>0</v>
      </c>
      <c r="BE123" s="59">
        <f>PINNAE_Prod!$BK$37</f>
        <v>0</v>
      </c>
      <c r="BF123" s="21">
        <f>PINNAE_Prod!$BL$37</f>
        <v>0</v>
      </c>
      <c r="BG123" s="52" t="s">
        <v>69</v>
      </c>
      <c r="BH123" s="16"/>
    </row>
    <row r="124" spans="1:60" x14ac:dyDescent="0.2">
      <c r="A124" s="20"/>
      <c r="B124" s="12" t="s">
        <v>187</v>
      </c>
      <c r="C124" s="212" t="s">
        <v>990</v>
      </c>
      <c r="D124" s="15" t="s">
        <v>12</v>
      </c>
      <c r="E124" s="9" t="s">
        <v>3</v>
      </c>
      <c r="F124" s="40" t="s">
        <v>6</v>
      </c>
      <c r="G124" s="46">
        <f>PINNAE_Prod!$BM$9</f>
        <v>1</v>
      </c>
      <c r="H124" s="72">
        <f>PINNAE_Prod!$BM$10</f>
        <v>5</v>
      </c>
      <c r="I124" s="59">
        <f>PINNAE_Prod!$BK$13</f>
        <v>0</v>
      </c>
      <c r="J124" s="21">
        <f>PINNAE_Prod!$BM$13</f>
        <v>0</v>
      </c>
      <c r="K124" s="59">
        <f>PINNAE_Prod!$BK$14</f>
        <v>97.8</v>
      </c>
      <c r="L124" s="21">
        <f>PINNAE_Prod!$BM$14</f>
        <v>0.1</v>
      </c>
      <c r="M124" s="59">
        <f>PINNAE_Prod!$BK$15</f>
        <v>97.9</v>
      </c>
      <c r="N124" s="21">
        <f>PINNAE_Prod!$BM$15</f>
        <v>1</v>
      </c>
      <c r="O124" s="59">
        <f>PINNAE_Prod!$BK$16</f>
        <v>98</v>
      </c>
      <c r="P124" s="21">
        <f>PINNAE_Prod!$BM$16</f>
        <v>1</v>
      </c>
      <c r="Q124" s="59">
        <f>PINNAE_Prod!$BK$17</f>
        <v>100</v>
      </c>
      <c r="R124" s="21">
        <f>PINNAE_Prod!$BM$17</f>
        <v>1</v>
      </c>
      <c r="S124" s="59">
        <f>PINNAE_Prod!$BK$18</f>
        <v>0</v>
      </c>
      <c r="T124" s="21">
        <f>PINNAE_Prod!$BM$18</f>
        <v>0</v>
      </c>
      <c r="U124" s="59">
        <f>PINNAE_Prod!$BK$19</f>
        <v>0</v>
      </c>
      <c r="V124" s="21">
        <f>PINNAE_Prod!$BM$19</f>
        <v>0</v>
      </c>
      <c r="W124" s="59">
        <f>PINNAE_Prod!$BK$20</f>
        <v>0</v>
      </c>
      <c r="X124" s="21">
        <f>PINNAE_Prod!$BM$20</f>
        <v>0</v>
      </c>
      <c r="Y124" s="59">
        <f>PINNAE_Prod!$BK$21</f>
        <v>0</v>
      </c>
      <c r="Z124" s="21">
        <f>PINNAE_Prod!$BM$21</f>
        <v>0</v>
      </c>
      <c r="AA124" s="59">
        <f>PINNAE_Prod!$BK$22</f>
        <v>0</v>
      </c>
      <c r="AB124" s="21">
        <f>PINNAE_Prod!$BM$22</f>
        <v>0</v>
      </c>
      <c r="AC124" s="59">
        <f>PINNAE_Prod!$BK$23</f>
        <v>0</v>
      </c>
      <c r="AD124" s="21">
        <f>PINNAE_Prod!$BM$23</f>
        <v>0</v>
      </c>
      <c r="AE124" s="59">
        <f>PINNAE_Prod!$BK$24</f>
        <v>0</v>
      </c>
      <c r="AF124" s="21">
        <f>PINNAE_Prod!$BM$24</f>
        <v>0</v>
      </c>
      <c r="AG124" s="59">
        <f>PINNAE_Prod!$BK$25</f>
        <v>0</v>
      </c>
      <c r="AH124" s="21">
        <f>PINNAE_Prod!$BM$25</f>
        <v>0</v>
      </c>
      <c r="AI124" s="59">
        <f>PINNAE_Prod!$BK$26</f>
        <v>0</v>
      </c>
      <c r="AJ124" s="21">
        <f>PINNAE_Prod!$BM$26</f>
        <v>0</v>
      </c>
      <c r="AK124" s="59">
        <f>PINNAE_Prod!$BK$27</f>
        <v>0</v>
      </c>
      <c r="AL124" s="21">
        <f>PINNAE_Prod!$BM$27</f>
        <v>0</v>
      </c>
      <c r="AM124" s="59">
        <f>PINNAE_Prod!$BK$28</f>
        <v>0</v>
      </c>
      <c r="AN124" s="21">
        <f>PINNAE_Prod!$BM$28</f>
        <v>0</v>
      </c>
      <c r="AO124" s="59">
        <f>PINNAE_Prod!$BK$29</f>
        <v>0</v>
      </c>
      <c r="AP124" s="21">
        <f>PINNAE_Prod!$BM$29</f>
        <v>0</v>
      </c>
      <c r="AQ124" s="59">
        <f>PINNAE_Prod!$BK$30</f>
        <v>0</v>
      </c>
      <c r="AR124" s="21">
        <f>PINNAE_Prod!$BM$30</f>
        <v>0</v>
      </c>
      <c r="AS124" s="59">
        <f>PINNAE_Prod!$BK$31</f>
        <v>0</v>
      </c>
      <c r="AT124" s="21">
        <f>PINNAE_Prod!$BM$31</f>
        <v>0</v>
      </c>
      <c r="AU124" s="59">
        <f>PINNAE_Prod!$BK$32</f>
        <v>0</v>
      </c>
      <c r="AV124" s="21">
        <f>PINNAE_Prod!$BM$32</f>
        <v>0</v>
      </c>
      <c r="AW124" s="59">
        <f>PINNAE_Prod!$BK$33</f>
        <v>0</v>
      </c>
      <c r="AX124" s="21">
        <f>PINNAE_Prod!$BM$33</f>
        <v>0</v>
      </c>
      <c r="AY124" s="59">
        <f>PINNAE_Prod!$BK$34</f>
        <v>0</v>
      </c>
      <c r="AZ124" s="21">
        <f>PINNAE_Prod!$BM$34</f>
        <v>0</v>
      </c>
      <c r="BA124" s="59">
        <f>PINNAE_Prod!$BK$35</f>
        <v>0</v>
      </c>
      <c r="BB124" s="21">
        <f>PINNAE_Prod!$BM$35</f>
        <v>0</v>
      </c>
      <c r="BC124" s="59">
        <f>PINNAE_Prod!$BK$36</f>
        <v>0</v>
      </c>
      <c r="BD124" s="21">
        <f>PINNAE_Prod!$BM$36</f>
        <v>0</v>
      </c>
      <c r="BE124" s="59">
        <f>PINNAE_Prod!$BK$37</f>
        <v>0</v>
      </c>
      <c r="BF124" s="21">
        <f>PINNAE_Prod!$BM$37</f>
        <v>0</v>
      </c>
      <c r="BG124" s="52" t="s">
        <v>69</v>
      </c>
      <c r="BH124" s="16"/>
    </row>
    <row r="125" spans="1:60" x14ac:dyDescent="0.2">
      <c r="A125" s="20"/>
      <c r="B125" s="12" t="s">
        <v>190</v>
      </c>
      <c r="C125" s="212" t="s">
        <v>991</v>
      </c>
      <c r="D125" s="15" t="s">
        <v>12</v>
      </c>
      <c r="E125" s="9" t="s">
        <v>3</v>
      </c>
      <c r="F125" s="40" t="s">
        <v>6</v>
      </c>
      <c r="G125" s="46">
        <f>PINNAE_Prod!$BO$9</f>
        <v>1</v>
      </c>
      <c r="H125" s="72">
        <f>PINNAE_Prod!$BO$10</f>
        <v>1</v>
      </c>
      <c r="I125" s="59">
        <f>PINNAE_Prod!$BN$13</f>
        <v>0</v>
      </c>
      <c r="J125" s="21">
        <f>PINNAE_Prod!$BO$13</f>
        <v>0</v>
      </c>
      <c r="K125" s="59">
        <f>PINNAE_Prod!$BN$14</f>
        <v>0</v>
      </c>
      <c r="L125" s="21">
        <f>PINNAE_Prod!$BO$14</f>
        <v>0</v>
      </c>
      <c r="M125" s="59">
        <f>PINNAE_Prod!$BN$15</f>
        <v>0</v>
      </c>
      <c r="N125" s="21">
        <f>PINNAE_Prod!$BO$15</f>
        <v>0</v>
      </c>
      <c r="O125" s="59">
        <f>PINNAE_Prod!$BN$16</f>
        <v>0</v>
      </c>
      <c r="P125" s="21">
        <f>PINNAE_Prod!$BO$16</f>
        <v>0</v>
      </c>
      <c r="Q125" s="59">
        <f>PINNAE_Prod!$BN$17</f>
        <v>0</v>
      </c>
      <c r="R125" s="21">
        <f>PINNAE_Prod!$BO$17</f>
        <v>0</v>
      </c>
      <c r="S125" s="59">
        <f>PINNAE_Prod!$BN$18</f>
        <v>0</v>
      </c>
      <c r="T125" s="21">
        <f>PINNAE_Prod!$BO$18</f>
        <v>0</v>
      </c>
      <c r="U125" s="59">
        <f>PINNAE_Prod!$BN$19</f>
        <v>0</v>
      </c>
      <c r="V125" s="21">
        <f>PINNAE_Prod!$BO$19</f>
        <v>0</v>
      </c>
      <c r="W125" s="59">
        <f>PINNAE_Prod!$BN$20</f>
        <v>0</v>
      </c>
      <c r="X125" s="21">
        <f>PINNAE_Prod!$BO$20</f>
        <v>0</v>
      </c>
      <c r="Y125" s="59">
        <f>PINNAE_Prod!$BN$21</f>
        <v>0</v>
      </c>
      <c r="Z125" s="21">
        <f>PINNAE_Prod!$BO$21</f>
        <v>0</v>
      </c>
      <c r="AA125" s="59">
        <f>PINNAE_Prod!$BN$22</f>
        <v>0</v>
      </c>
      <c r="AB125" s="21">
        <f>PINNAE_Prod!$BO$22</f>
        <v>0</v>
      </c>
      <c r="AC125" s="59">
        <f>PINNAE_Prod!$BN$23</f>
        <v>0</v>
      </c>
      <c r="AD125" s="21">
        <f>PINNAE_Prod!$BO$23</f>
        <v>0</v>
      </c>
      <c r="AE125" s="59">
        <f>PINNAE_Prod!$BN$24</f>
        <v>0</v>
      </c>
      <c r="AF125" s="21">
        <f>PINNAE_Prod!$BO$24</f>
        <v>0</v>
      </c>
      <c r="AG125" s="59">
        <f>PINNAE_Prod!$BN$25</f>
        <v>0</v>
      </c>
      <c r="AH125" s="21">
        <f>PINNAE_Prod!$BO$25</f>
        <v>0</v>
      </c>
      <c r="AI125" s="59">
        <f>PINNAE_Prod!$BN$26</f>
        <v>0</v>
      </c>
      <c r="AJ125" s="21">
        <f>PINNAE_Prod!$BO$26</f>
        <v>0</v>
      </c>
      <c r="AK125" s="59">
        <f>PINNAE_Prod!$BN$27</f>
        <v>0</v>
      </c>
      <c r="AL125" s="21">
        <f>PINNAE_Prod!$BO$27</f>
        <v>0</v>
      </c>
      <c r="AM125" s="59">
        <f>PINNAE_Prod!$BN$28</f>
        <v>0</v>
      </c>
      <c r="AN125" s="21">
        <f>PINNAE_Prod!$BO$28</f>
        <v>0</v>
      </c>
      <c r="AO125" s="59">
        <f>PINNAE_Prod!$BN$29</f>
        <v>0</v>
      </c>
      <c r="AP125" s="21">
        <f>PINNAE_Prod!$BO$29</f>
        <v>0</v>
      </c>
      <c r="AQ125" s="59">
        <f>PINNAE_Prod!$BN$30</f>
        <v>0</v>
      </c>
      <c r="AR125" s="21">
        <f>PINNAE_Prod!$BO$30</f>
        <v>0</v>
      </c>
      <c r="AS125" s="59">
        <f>PINNAE_Prod!$BN$31</f>
        <v>0</v>
      </c>
      <c r="AT125" s="21">
        <f>PINNAE_Prod!$BO$31</f>
        <v>0</v>
      </c>
      <c r="AU125" s="59">
        <f>PINNAE_Prod!$BN$32</f>
        <v>0</v>
      </c>
      <c r="AV125" s="21">
        <f>PINNAE_Prod!$BO$32</f>
        <v>0</v>
      </c>
      <c r="AW125" s="59">
        <f>PINNAE_Prod!$BN$33</f>
        <v>0</v>
      </c>
      <c r="AX125" s="21">
        <f>PINNAE_Prod!$BO$33</f>
        <v>0</v>
      </c>
      <c r="AY125" s="59">
        <f>PINNAE_Prod!$BN$34</f>
        <v>0</v>
      </c>
      <c r="AZ125" s="21">
        <f>PINNAE_Prod!$BO$34</f>
        <v>0</v>
      </c>
      <c r="BA125" s="59">
        <f>PINNAE_Prod!$BN$35</f>
        <v>0</v>
      </c>
      <c r="BB125" s="21">
        <f>PINNAE_Prod!$BO$35</f>
        <v>0</v>
      </c>
      <c r="BC125" s="59">
        <f>PINNAE_Prod!$BN$36</f>
        <v>0</v>
      </c>
      <c r="BD125" s="21">
        <f>PINNAE_Prod!$BO$36</f>
        <v>0</v>
      </c>
      <c r="BE125" s="59">
        <f>PINNAE_Prod!$BN$37</f>
        <v>0</v>
      </c>
      <c r="BF125" s="21">
        <f>PINNAE_Prod!$BO$37</f>
        <v>0</v>
      </c>
      <c r="BG125" s="52" t="s">
        <v>69</v>
      </c>
      <c r="BH125" s="16"/>
    </row>
    <row r="126" spans="1:60" x14ac:dyDescent="0.2">
      <c r="A126" s="20"/>
      <c r="B126" s="12" t="s">
        <v>191</v>
      </c>
      <c r="C126" s="212" t="s">
        <v>992</v>
      </c>
      <c r="D126" s="15" t="s">
        <v>12</v>
      </c>
      <c r="E126" s="9" t="s">
        <v>3</v>
      </c>
      <c r="F126" s="40" t="s">
        <v>6</v>
      </c>
      <c r="G126" s="46">
        <f>PINNAE_Prod!$BP$9</f>
        <v>1</v>
      </c>
      <c r="H126" s="72">
        <f>PINNAE_Prod!$BP$10</f>
        <v>1</v>
      </c>
      <c r="I126" s="59">
        <f>PINNAE_Prod!$BN$13</f>
        <v>0</v>
      </c>
      <c r="J126" s="21">
        <f>PINNAE_Prod!$BP$13</f>
        <v>0</v>
      </c>
      <c r="K126" s="59">
        <f>PINNAE_Prod!$BN$14</f>
        <v>0</v>
      </c>
      <c r="L126" s="21">
        <f>PINNAE_Prod!$BP$14</f>
        <v>0</v>
      </c>
      <c r="M126" s="59">
        <f>PINNAE_Prod!$BN$15</f>
        <v>0</v>
      </c>
      <c r="N126" s="21">
        <f>PINNAE_Prod!$BP$15</f>
        <v>0</v>
      </c>
      <c r="O126" s="59">
        <f>PINNAE_Prod!$BN$16</f>
        <v>0</v>
      </c>
      <c r="P126" s="21">
        <f>PINNAE_Prod!$BP$16</f>
        <v>0</v>
      </c>
      <c r="Q126" s="59">
        <f>PINNAE_Prod!$BN$17</f>
        <v>0</v>
      </c>
      <c r="R126" s="21">
        <f>PINNAE_Prod!$BP$17</f>
        <v>0</v>
      </c>
      <c r="S126" s="59">
        <f>PINNAE_Prod!$BN$18</f>
        <v>0</v>
      </c>
      <c r="T126" s="21">
        <f>PINNAE_Prod!$BP$18</f>
        <v>0</v>
      </c>
      <c r="U126" s="59">
        <f>PINNAE_Prod!$BN$19</f>
        <v>0</v>
      </c>
      <c r="V126" s="21">
        <f>PINNAE_Prod!$BP$19</f>
        <v>0</v>
      </c>
      <c r="W126" s="59">
        <f>PINNAE_Prod!$BN$20</f>
        <v>0</v>
      </c>
      <c r="X126" s="21">
        <f>PINNAE_Prod!$BP$20</f>
        <v>0</v>
      </c>
      <c r="Y126" s="59">
        <f>PINNAE_Prod!$BN$21</f>
        <v>0</v>
      </c>
      <c r="Z126" s="21">
        <f>PINNAE_Prod!$BP$21</f>
        <v>0</v>
      </c>
      <c r="AA126" s="59">
        <f>PINNAE_Prod!$BN$22</f>
        <v>0</v>
      </c>
      <c r="AB126" s="21">
        <f>PINNAE_Prod!$BP$22</f>
        <v>0</v>
      </c>
      <c r="AC126" s="59">
        <f>PINNAE_Prod!$BN$23</f>
        <v>0</v>
      </c>
      <c r="AD126" s="21">
        <f>PINNAE_Prod!$BP$23</f>
        <v>0</v>
      </c>
      <c r="AE126" s="59">
        <f>PINNAE_Prod!$BN$24</f>
        <v>0</v>
      </c>
      <c r="AF126" s="21">
        <f>PINNAE_Prod!$BP$24</f>
        <v>0</v>
      </c>
      <c r="AG126" s="59">
        <f>PINNAE_Prod!$BN$25</f>
        <v>0</v>
      </c>
      <c r="AH126" s="21">
        <f>PINNAE_Prod!$BP$25</f>
        <v>0</v>
      </c>
      <c r="AI126" s="59">
        <f>PINNAE_Prod!$BN$26</f>
        <v>0</v>
      </c>
      <c r="AJ126" s="21">
        <f>PINNAE_Prod!$BP$26</f>
        <v>0</v>
      </c>
      <c r="AK126" s="59">
        <f>PINNAE_Prod!$BN$27</f>
        <v>0</v>
      </c>
      <c r="AL126" s="21">
        <f>PINNAE_Prod!$BP$27</f>
        <v>0</v>
      </c>
      <c r="AM126" s="59">
        <f>PINNAE_Prod!$BN$28</f>
        <v>0</v>
      </c>
      <c r="AN126" s="21">
        <f>PINNAE_Prod!$BP$28</f>
        <v>0</v>
      </c>
      <c r="AO126" s="59">
        <f>PINNAE_Prod!$BN$29</f>
        <v>0</v>
      </c>
      <c r="AP126" s="21">
        <f>PINNAE_Prod!$BP$29</f>
        <v>0</v>
      </c>
      <c r="AQ126" s="59">
        <f>PINNAE_Prod!$BN$30</f>
        <v>0</v>
      </c>
      <c r="AR126" s="21">
        <f>PINNAE_Prod!$BP$30</f>
        <v>0</v>
      </c>
      <c r="AS126" s="59">
        <f>PINNAE_Prod!$BN$31</f>
        <v>0</v>
      </c>
      <c r="AT126" s="21">
        <f>PINNAE_Prod!$BP$31</f>
        <v>0</v>
      </c>
      <c r="AU126" s="59">
        <f>PINNAE_Prod!$BN$32</f>
        <v>0</v>
      </c>
      <c r="AV126" s="21">
        <f>PINNAE_Prod!$BP$32</f>
        <v>0</v>
      </c>
      <c r="AW126" s="59">
        <f>PINNAE_Prod!$BN$33</f>
        <v>0</v>
      </c>
      <c r="AX126" s="21">
        <f>PINNAE_Prod!$BP$33</f>
        <v>0</v>
      </c>
      <c r="AY126" s="59">
        <f>PINNAE_Prod!$BN$34</f>
        <v>0</v>
      </c>
      <c r="AZ126" s="21">
        <f>PINNAE_Prod!$BP$34</f>
        <v>0</v>
      </c>
      <c r="BA126" s="59">
        <f>PINNAE_Prod!$BN$35</f>
        <v>0</v>
      </c>
      <c r="BB126" s="21">
        <f>PINNAE_Prod!$BP$35</f>
        <v>0</v>
      </c>
      <c r="BC126" s="59">
        <f>PINNAE_Prod!$BN$36</f>
        <v>0</v>
      </c>
      <c r="BD126" s="21">
        <f>PINNAE_Prod!$BP$36</f>
        <v>0</v>
      </c>
      <c r="BE126" s="59">
        <f>PINNAE_Prod!$BN$37</f>
        <v>0</v>
      </c>
      <c r="BF126" s="21">
        <f>PINNAE_Prod!$BP$37</f>
        <v>0</v>
      </c>
      <c r="BG126" s="52" t="s">
        <v>69</v>
      </c>
      <c r="BH126" s="16"/>
    </row>
    <row r="127" spans="1:60" x14ac:dyDescent="0.2">
      <c r="A127" s="20"/>
      <c r="B127" s="12" t="s">
        <v>672</v>
      </c>
      <c r="C127" s="212" t="s">
        <v>993</v>
      </c>
      <c r="D127" s="69" t="s">
        <v>12</v>
      </c>
      <c r="E127" s="2" t="s">
        <v>9</v>
      </c>
      <c r="F127" s="40" t="s">
        <v>304</v>
      </c>
      <c r="G127" s="46">
        <f>PINNAE_Prod!$BR$9</f>
        <v>1</v>
      </c>
      <c r="H127" s="72">
        <f>PINNAE_Prod!$BR$10</f>
        <v>2</v>
      </c>
      <c r="I127" s="76">
        <f>PINNAE_Prod!$BQ$13</f>
        <v>1</v>
      </c>
      <c r="J127" s="262">
        <f>PINNAE_Prod!$BR$13</f>
        <v>0.2</v>
      </c>
      <c r="K127" s="76">
        <f>PINNAE_Prod!$BQ$14</f>
        <v>5</v>
      </c>
      <c r="L127" s="262">
        <f>PINNAE_Prod!$BR$14</f>
        <v>1</v>
      </c>
      <c r="M127" s="76">
        <f>PINNAE_Prod!$BQ$15</f>
        <v>0</v>
      </c>
      <c r="N127" s="262">
        <f>PINNAE_Prod!$BR$15</f>
        <v>0</v>
      </c>
      <c r="O127" s="76">
        <f>PINNAE_Prod!$BQ$16</f>
        <v>0</v>
      </c>
      <c r="P127" s="262">
        <f>PINNAE_Prod!$BR$16</f>
        <v>0</v>
      </c>
      <c r="Q127" s="76">
        <f>PINNAE_Prod!$BQ$17</f>
        <v>0</v>
      </c>
      <c r="R127" s="262">
        <f>PINNAE_Prod!$BR$17</f>
        <v>0</v>
      </c>
      <c r="S127" s="76">
        <f>PINNAE_Prod!$BQ$18</f>
        <v>0</v>
      </c>
      <c r="T127" s="262">
        <f>PINNAE_Prod!$BR$18</f>
        <v>0</v>
      </c>
      <c r="U127" s="76">
        <f>PINNAE_Prod!$BQ$19</f>
        <v>0</v>
      </c>
      <c r="V127" s="262">
        <f>PINNAE_Prod!$BR$19</f>
        <v>0</v>
      </c>
      <c r="W127" s="76">
        <f>PINNAE_Prod!$BQ$20</f>
        <v>0</v>
      </c>
      <c r="X127" s="262">
        <f>PINNAE_Prod!$BR$20</f>
        <v>0</v>
      </c>
      <c r="Y127" s="76">
        <f>PINNAE_Prod!$BQ$21</f>
        <v>0</v>
      </c>
      <c r="Z127" s="262">
        <f>PINNAE_Prod!$BR$21</f>
        <v>0</v>
      </c>
      <c r="AA127" s="76">
        <f>PINNAE_Prod!$BQ$22</f>
        <v>0</v>
      </c>
      <c r="AB127" s="262">
        <f>PINNAE_Prod!$BR$22</f>
        <v>0</v>
      </c>
      <c r="AC127" s="76">
        <f>PINNAE_Prod!$BQ$23</f>
        <v>0</v>
      </c>
      <c r="AD127" s="262">
        <f>PINNAE_Prod!$BR$23</f>
        <v>0</v>
      </c>
      <c r="AE127" s="76">
        <f>PINNAE_Prod!$BQ$24</f>
        <v>0</v>
      </c>
      <c r="AF127" s="262">
        <f>PINNAE_Prod!$BR$24</f>
        <v>0</v>
      </c>
      <c r="AG127" s="76">
        <f>PINNAE_Prod!$BQ$25</f>
        <v>0</v>
      </c>
      <c r="AH127" s="262">
        <f>PINNAE_Prod!$BR$25</f>
        <v>0</v>
      </c>
      <c r="AI127" s="76">
        <f>PINNAE_Prod!$BQ$26</f>
        <v>0</v>
      </c>
      <c r="AJ127" s="262">
        <f>PINNAE_Prod!$BR$26</f>
        <v>0</v>
      </c>
      <c r="AK127" s="76">
        <f>PINNAE_Prod!$BQ$27</f>
        <v>0</v>
      </c>
      <c r="AL127" s="262">
        <f>PINNAE_Prod!$BR$27</f>
        <v>0</v>
      </c>
      <c r="AM127" s="76">
        <f>PINNAE_Prod!$BQ$28</f>
        <v>0</v>
      </c>
      <c r="AN127" s="262">
        <f>PINNAE_Prod!$BR$28</f>
        <v>0</v>
      </c>
      <c r="AO127" s="76">
        <f>PINNAE_Prod!$BQ$29</f>
        <v>0</v>
      </c>
      <c r="AP127" s="262">
        <f>PINNAE_Prod!$BR$29</f>
        <v>0</v>
      </c>
      <c r="AQ127" s="76">
        <f>PINNAE_Prod!$BQ$30</f>
        <v>0</v>
      </c>
      <c r="AR127" s="262">
        <f>PINNAE_Prod!$BR$30</f>
        <v>0</v>
      </c>
      <c r="AS127" s="76">
        <f>PINNAE_Prod!$BQ$31</f>
        <v>0</v>
      </c>
      <c r="AT127" s="262">
        <f>PINNAE_Prod!$BR$31</f>
        <v>0</v>
      </c>
      <c r="AU127" s="76">
        <f>PINNAE_Prod!$BQ$32</f>
        <v>0</v>
      </c>
      <c r="AV127" s="262">
        <f>PINNAE_Prod!$BR$32</f>
        <v>0</v>
      </c>
      <c r="AW127" s="76">
        <f>PINNAE_Prod!$BQ$33</f>
        <v>0</v>
      </c>
      <c r="AX127" s="262">
        <f>PINNAE_Prod!$BR$33</f>
        <v>0</v>
      </c>
      <c r="AY127" s="76">
        <f>PINNAE_Prod!$BQ$34</f>
        <v>0</v>
      </c>
      <c r="AZ127" s="262">
        <f>PINNAE_Prod!$BR$34</f>
        <v>0</v>
      </c>
      <c r="BA127" s="76">
        <f>PINNAE_Prod!$BQ$35</f>
        <v>0</v>
      </c>
      <c r="BB127" s="262">
        <f>PINNAE_Prod!$BR$35</f>
        <v>0</v>
      </c>
      <c r="BC127" s="76">
        <f>PINNAE_Prod!$BQ$36</f>
        <v>0</v>
      </c>
      <c r="BD127" s="262">
        <f>PINNAE_Prod!$BR$36</f>
        <v>0</v>
      </c>
      <c r="BE127" s="76">
        <f>PINNAE_Prod!$BQ$37</f>
        <v>0</v>
      </c>
      <c r="BF127" s="262">
        <f>PINNAE_Prod!$BR$37</f>
        <v>0</v>
      </c>
      <c r="BG127" s="52" t="s">
        <v>69</v>
      </c>
    </row>
    <row r="128" spans="1:60" s="65" customFormat="1" ht="18.75" x14ac:dyDescent="0.25">
      <c r="A128" s="21" t="s">
        <v>69</v>
      </c>
      <c r="B128" s="61"/>
      <c r="C128" s="62" t="s">
        <v>575</v>
      </c>
      <c r="D128" s="62"/>
      <c r="E128" s="62"/>
      <c r="F128" s="62"/>
      <c r="G128" s="61"/>
      <c r="H128" s="67"/>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52" t="s">
        <v>69</v>
      </c>
      <c r="BH128" s="64"/>
    </row>
    <row r="129" spans="1:60" x14ac:dyDescent="0.2">
      <c r="A129" s="20"/>
      <c r="B129" s="12" t="s">
        <v>194</v>
      </c>
      <c r="C129" s="211" t="s">
        <v>755</v>
      </c>
      <c r="D129" s="7" t="s">
        <v>12</v>
      </c>
      <c r="E129" s="9" t="s">
        <v>0</v>
      </c>
      <c r="F129" s="40" t="s">
        <v>7</v>
      </c>
      <c r="G129" s="46">
        <f>PINNAE_Geom!$D$9</f>
        <v>1</v>
      </c>
      <c r="H129" s="72">
        <f>PINNAE_Geom!$D$10</f>
        <v>1</v>
      </c>
      <c r="I129" s="56">
        <f>PINNAE_Geom!$C$13</f>
        <v>1</v>
      </c>
      <c r="J129" s="21">
        <f>PINNAE_Geom!$D$13</f>
        <v>30</v>
      </c>
      <c r="K129" s="56">
        <f>PINNAE_Geom!$C$14</f>
        <v>0</v>
      </c>
      <c r="L129" s="21">
        <f>PINNAE_Geom!$D$14</f>
        <v>0</v>
      </c>
      <c r="M129" s="56">
        <f>PINNAE_Geom!$C$15</f>
        <v>0</v>
      </c>
      <c r="N129" s="21">
        <f>PINNAE_Geom!$D$15</f>
        <v>0</v>
      </c>
      <c r="O129" s="56">
        <f>PINNAE_Geom!$C$16</f>
        <v>0</v>
      </c>
      <c r="P129" s="21">
        <f>PINNAE_Geom!$D$16</f>
        <v>0</v>
      </c>
      <c r="Q129" s="56">
        <f>PINNAE_Geom!$C$17</f>
        <v>0</v>
      </c>
      <c r="R129" s="21">
        <f>PINNAE_Geom!$D$17</f>
        <v>0</v>
      </c>
      <c r="S129" s="56">
        <f>PINNAE_Geom!$C$18</f>
        <v>0</v>
      </c>
      <c r="T129" s="21">
        <f>PINNAE_Geom!$D$18</f>
        <v>0</v>
      </c>
      <c r="U129" s="56">
        <f>PINNAE_Geom!$C$19</f>
        <v>0</v>
      </c>
      <c r="V129" s="21">
        <f>PINNAE_Geom!$D$19</f>
        <v>0</v>
      </c>
      <c r="W129" s="56">
        <f>PINNAE_Geom!$C$20</f>
        <v>0</v>
      </c>
      <c r="X129" s="21">
        <f>PINNAE_Geom!$D$20</f>
        <v>0</v>
      </c>
      <c r="Y129" s="56">
        <f>PINNAE_Geom!$C$21</f>
        <v>0</v>
      </c>
      <c r="Z129" s="21">
        <f>PINNAE_Geom!$D$21</f>
        <v>0</v>
      </c>
      <c r="AA129" s="56">
        <f>PINNAE_Geom!$C$22</f>
        <v>0</v>
      </c>
      <c r="AB129" s="21">
        <f>PINNAE_Geom!$D$22</f>
        <v>0</v>
      </c>
      <c r="AC129" s="56">
        <f>PINNAE_Geom!$C$23</f>
        <v>0</v>
      </c>
      <c r="AD129" s="21">
        <f>PINNAE_Geom!$D$23</f>
        <v>0</v>
      </c>
      <c r="AE129" s="56">
        <f>PINNAE_Geom!$C$24</f>
        <v>0</v>
      </c>
      <c r="AF129" s="21">
        <f>PINNAE_Geom!$D$24</f>
        <v>0</v>
      </c>
      <c r="AG129" s="56">
        <f>PINNAE_Geom!$C$25</f>
        <v>0</v>
      </c>
      <c r="AH129" s="21">
        <f>PINNAE_Geom!$D$25</f>
        <v>0</v>
      </c>
      <c r="AI129" s="56">
        <f>PINNAE_Geom!$C$26</f>
        <v>0</v>
      </c>
      <c r="AJ129" s="21">
        <f>PINNAE_Geom!$D$26</f>
        <v>0</v>
      </c>
      <c r="AK129" s="56">
        <f>PINNAE_Geom!$C$27</f>
        <v>0</v>
      </c>
      <c r="AL129" s="21">
        <f>PINNAE_Geom!$D$27</f>
        <v>0</v>
      </c>
      <c r="AM129" s="56">
        <f>PINNAE_Geom!$C$28</f>
        <v>0</v>
      </c>
      <c r="AN129" s="21">
        <f>PINNAE_Geom!$D$28</f>
        <v>0</v>
      </c>
      <c r="AO129" s="56">
        <f>PINNAE_Geom!$C$29</f>
        <v>0</v>
      </c>
      <c r="AP129" s="21">
        <f>PINNAE_Geom!$D$29</f>
        <v>0</v>
      </c>
      <c r="AQ129" s="56">
        <f>PINNAE_Geom!$C$30</f>
        <v>0</v>
      </c>
      <c r="AR129" s="21">
        <f>PINNAE_Geom!$D$30</f>
        <v>0</v>
      </c>
      <c r="AS129" s="56">
        <f>PINNAE_Geom!$C$31</f>
        <v>0</v>
      </c>
      <c r="AT129" s="21">
        <f>PINNAE_Geom!$D$31</f>
        <v>0</v>
      </c>
      <c r="AU129" s="56">
        <f>PINNAE_Geom!$C$32</f>
        <v>0</v>
      </c>
      <c r="AV129" s="21">
        <f>PINNAE_Geom!$D$32</f>
        <v>0</v>
      </c>
      <c r="AW129" s="56">
        <f>PINNAE_Geom!$C$33</f>
        <v>0</v>
      </c>
      <c r="AX129" s="21">
        <f>PINNAE_Geom!$D$33</f>
        <v>0</v>
      </c>
      <c r="AY129" s="56">
        <f>PINNAE_Geom!$C$34</f>
        <v>0</v>
      </c>
      <c r="AZ129" s="21">
        <f>PINNAE_Geom!$D$34</f>
        <v>0</v>
      </c>
      <c r="BA129" s="56">
        <f>PINNAE_Geom!$C$35</f>
        <v>0</v>
      </c>
      <c r="BB129" s="21">
        <f>PINNAE_Geom!$D$35</f>
        <v>0</v>
      </c>
      <c r="BC129" s="56">
        <f>PINNAE_Geom!$C$36</f>
        <v>0</v>
      </c>
      <c r="BD129" s="21">
        <f>PINNAE_Geom!$D$36</f>
        <v>0</v>
      </c>
      <c r="BE129" s="56">
        <f>PINNAE_Geom!$C$37</f>
        <v>0</v>
      </c>
      <c r="BF129" s="21">
        <f>PINNAE_Geom!$D$37</f>
        <v>0</v>
      </c>
      <c r="BG129" s="52" t="s">
        <v>69</v>
      </c>
      <c r="BH129" s="16"/>
    </row>
    <row r="130" spans="1:60" x14ac:dyDescent="0.2">
      <c r="A130" s="20"/>
      <c r="B130" s="12" t="s">
        <v>195</v>
      </c>
      <c r="C130" s="211" t="s">
        <v>984</v>
      </c>
      <c r="D130" s="15" t="s">
        <v>12</v>
      </c>
      <c r="E130" s="9" t="s">
        <v>9</v>
      </c>
      <c r="F130" s="40" t="s">
        <v>8</v>
      </c>
      <c r="G130" s="46">
        <f>PINNAE_Geom!$F$9</f>
        <v>1</v>
      </c>
      <c r="H130" s="72">
        <f>PINNAE_Geom!$F$10</f>
        <v>8</v>
      </c>
      <c r="I130" s="59">
        <f>PINNAE_Geom!$E$13</f>
        <v>0</v>
      </c>
      <c r="J130" s="21">
        <f>PINNAE_Geom!$F$13</f>
        <v>0.04</v>
      </c>
      <c r="K130" s="59">
        <f>PINNAE_Geom!$E$14</f>
        <v>97.998999999999995</v>
      </c>
      <c r="L130" s="21">
        <f>PINNAE_Geom!$F$14</f>
        <v>0.05</v>
      </c>
      <c r="M130" s="59">
        <f>PINNAE_Geom!$E$15</f>
        <v>98</v>
      </c>
      <c r="N130" s="21">
        <f>PINNAE_Geom!$F$15</f>
        <v>0.8</v>
      </c>
      <c r="O130" s="59">
        <f>PINNAE_Geom!$E$16</f>
        <v>98.1</v>
      </c>
      <c r="P130" s="21">
        <f>PINNAE_Geom!$F$16</f>
        <v>0.7</v>
      </c>
      <c r="Q130" s="59">
        <f>PINNAE_Geom!$E$17</f>
        <v>98.5</v>
      </c>
      <c r="R130" s="21">
        <f>PINNAE_Geom!$F$17</f>
        <v>0.75</v>
      </c>
      <c r="S130" s="59">
        <f>PINNAE_Geom!$E$18</f>
        <v>99</v>
      </c>
      <c r="T130" s="21">
        <f>PINNAE_Geom!$F$18</f>
        <v>0.8</v>
      </c>
      <c r="U130" s="59">
        <f>PINNAE_Geom!$E$19</f>
        <v>99.5</v>
      </c>
      <c r="V130" s="21">
        <f>PINNAE_Geom!$F$19</f>
        <v>0.9</v>
      </c>
      <c r="W130" s="59">
        <f>PINNAE_Geom!$E$20</f>
        <v>100</v>
      </c>
      <c r="X130" s="21">
        <f>PINNAE_Geom!$F$20</f>
        <v>1</v>
      </c>
      <c r="Y130" s="59">
        <f>PINNAE_Geom!$E$21</f>
        <v>0</v>
      </c>
      <c r="Z130" s="21">
        <f>PINNAE_Geom!$F$21</f>
        <v>0</v>
      </c>
      <c r="AA130" s="59">
        <f>PINNAE_Geom!$E$22</f>
        <v>0</v>
      </c>
      <c r="AB130" s="21">
        <f>PINNAE_Geom!$F$22</f>
        <v>0</v>
      </c>
      <c r="AC130" s="59">
        <f>PINNAE_Geom!$E$23</f>
        <v>0</v>
      </c>
      <c r="AD130" s="21">
        <f>PINNAE_Geom!$F$23</f>
        <v>0</v>
      </c>
      <c r="AE130" s="59">
        <f>PINNAE_Geom!$E$24</f>
        <v>0</v>
      </c>
      <c r="AF130" s="21">
        <f>PINNAE_Geom!$F$24</f>
        <v>0</v>
      </c>
      <c r="AG130" s="59">
        <f>PINNAE_Geom!$E$25</f>
        <v>0</v>
      </c>
      <c r="AH130" s="21">
        <f>PINNAE_Geom!$F$25</f>
        <v>0</v>
      </c>
      <c r="AI130" s="59">
        <f>PINNAE_Geom!$E$26</f>
        <v>0</v>
      </c>
      <c r="AJ130" s="21">
        <f>PINNAE_Geom!$F$26</f>
        <v>0</v>
      </c>
      <c r="AK130" s="59">
        <f>PINNAE_Geom!$E$27</f>
        <v>0</v>
      </c>
      <c r="AL130" s="21">
        <f>PINNAE_Geom!$F$27</f>
        <v>0</v>
      </c>
      <c r="AM130" s="59">
        <f>PINNAE_Geom!$E$28</f>
        <v>0</v>
      </c>
      <c r="AN130" s="21">
        <f>PINNAE_Geom!$F$28</f>
        <v>0</v>
      </c>
      <c r="AO130" s="59">
        <f>PINNAE_Geom!$E$29</f>
        <v>0</v>
      </c>
      <c r="AP130" s="21">
        <f>PINNAE_Geom!$F$29</f>
        <v>0</v>
      </c>
      <c r="AQ130" s="59">
        <f>PINNAE_Geom!$E$30</f>
        <v>0</v>
      </c>
      <c r="AR130" s="21">
        <f>PINNAE_Geom!$F$30</f>
        <v>0</v>
      </c>
      <c r="AS130" s="59">
        <f>PINNAE_Geom!$E$31</f>
        <v>0</v>
      </c>
      <c r="AT130" s="21">
        <f>PINNAE_Geom!$F$31</f>
        <v>0</v>
      </c>
      <c r="AU130" s="59">
        <f>PINNAE_Geom!$E$32</f>
        <v>0</v>
      </c>
      <c r="AV130" s="21">
        <f>PINNAE_Geom!$F$32</f>
        <v>0</v>
      </c>
      <c r="AW130" s="59">
        <f>PINNAE_Geom!$E$33</f>
        <v>0</v>
      </c>
      <c r="AX130" s="21">
        <f>PINNAE_Geom!$F$33</f>
        <v>0</v>
      </c>
      <c r="AY130" s="59">
        <f>PINNAE_Geom!$E$34</f>
        <v>0</v>
      </c>
      <c r="AZ130" s="21">
        <f>PINNAE_Geom!$F$34</f>
        <v>0</v>
      </c>
      <c r="BA130" s="59">
        <f>PINNAE_Geom!$E$35</f>
        <v>0</v>
      </c>
      <c r="BB130" s="21">
        <f>PINNAE_Geom!$F$35</f>
        <v>0</v>
      </c>
      <c r="BC130" s="59">
        <f>PINNAE_Geom!$E$36</f>
        <v>0</v>
      </c>
      <c r="BD130" s="21">
        <f>PINNAE_Geom!$F$36</f>
        <v>0</v>
      </c>
      <c r="BE130" s="59">
        <f>PINNAE_Geom!$E$37</f>
        <v>0</v>
      </c>
      <c r="BF130" s="21">
        <f>PINNAE_Geom!$F$37</f>
        <v>0</v>
      </c>
      <c r="BG130" s="52" t="s">
        <v>69</v>
      </c>
      <c r="BH130" s="16"/>
    </row>
    <row r="131" spans="1:60" x14ac:dyDescent="0.2">
      <c r="A131" s="20"/>
      <c r="B131" s="12" t="s">
        <v>196</v>
      </c>
      <c r="C131" s="211" t="s">
        <v>985</v>
      </c>
      <c r="D131" s="15" t="s">
        <v>12</v>
      </c>
      <c r="E131" s="9" t="s">
        <v>0</v>
      </c>
      <c r="F131" s="40" t="s">
        <v>7</v>
      </c>
      <c r="G131" s="46">
        <f>PINNAE_Geom!$G$9</f>
        <v>1</v>
      </c>
      <c r="H131" s="72">
        <f>PINNAE_Geom!$G$10</f>
        <v>8</v>
      </c>
      <c r="I131" s="59">
        <f>PINNAE_Geom!$E$13</f>
        <v>0</v>
      </c>
      <c r="J131" s="21">
        <f>PINNAE_Geom!$G$13</f>
        <v>0.1</v>
      </c>
      <c r="K131" s="59">
        <f>PINNAE_Geom!$E$14</f>
        <v>97.998999999999995</v>
      </c>
      <c r="L131" s="21">
        <f>PINNAE_Geom!$G$14</f>
        <v>0.1</v>
      </c>
      <c r="M131" s="59">
        <f>PINNAE_Geom!$E$15</f>
        <v>98</v>
      </c>
      <c r="N131" s="21">
        <f>PINNAE_Geom!$G$15</f>
        <v>3</v>
      </c>
      <c r="O131" s="59">
        <f>PINNAE_Geom!$E$16</f>
        <v>98.1</v>
      </c>
      <c r="P131" s="21">
        <f>PINNAE_Geom!$G$16</f>
        <v>3</v>
      </c>
      <c r="Q131" s="59">
        <f>PINNAE_Geom!$E$17</f>
        <v>98.5</v>
      </c>
      <c r="R131" s="21">
        <f>PINNAE_Geom!$G$17</f>
        <v>3</v>
      </c>
      <c r="S131" s="59">
        <f>PINNAE_Geom!$E$18</f>
        <v>99</v>
      </c>
      <c r="T131" s="21">
        <f>PINNAE_Geom!$G$18</f>
        <v>3</v>
      </c>
      <c r="U131" s="59">
        <f>PINNAE_Geom!$E$19</f>
        <v>99.5</v>
      </c>
      <c r="V131" s="21">
        <f>PINNAE_Geom!$G$19</f>
        <v>3</v>
      </c>
      <c r="W131" s="59">
        <f>PINNAE_Geom!$E$20</f>
        <v>100</v>
      </c>
      <c r="X131" s="21">
        <f>PINNAE_Geom!$G$20</f>
        <v>3</v>
      </c>
      <c r="Y131" s="59">
        <f>PINNAE_Geom!$E$21</f>
        <v>0</v>
      </c>
      <c r="Z131" s="21">
        <f>PINNAE_Geom!$G$21</f>
        <v>0</v>
      </c>
      <c r="AA131" s="59">
        <f>PINNAE_Geom!$E$22</f>
        <v>0</v>
      </c>
      <c r="AB131" s="21">
        <f>PINNAE_Geom!$G$22</f>
        <v>0</v>
      </c>
      <c r="AC131" s="59">
        <f>PINNAE_Geom!$E$23</f>
        <v>0</v>
      </c>
      <c r="AD131" s="21">
        <f>PINNAE_Geom!$G$23</f>
        <v>0</v>
      </c>
      <c r="AE131" s="59">
        <f>PINNAE_Geom!$E$24</f>
        <v>0</v>
      </c>
      <c r="AF131" s="21">
        <f>PINNAE_Geom!$G$24</f>
        <v>0</v>
      </c>
      <c r="AG131" s="59">
        <f>PINNAE_Geom!$E$25</f>
        <v>0</v>
      </c>
      <c r="AH131" s="21">
        <f>PINNAE_Geom!$G$25</f>
        <v>0</v>
      </c>
      <c r="AI131" s="59">
        <f>PINNAE_Geom!$E$26</f>
        <v>0</v>
      </c>
      <c r="AJ131" s="21">
        <f>PINNAE_Geom!$G$26</f>
        <v>0</v>
      </c>
      <c r="AK131" s="59">
        <f>PINNAE_Geom!$E$27</f>
        <v>0</v>
      </c>
      <c r="AL131" s="21">
        <f>PINNAE_Geom!$G$27</f>
        <v>0</v>
      </c>
      <c r="AM131" s="59">
        <f>PINNAE_Geom!$E$28</f>
        <v>0</v>
      </c>
      <c r="AN131" s="21">
        <f>PINNAE_Geom!$G$28</f>
        <v>0</v>
      </c>
      <c r="AO131" s="59">
        <f>PINNAE_Geom!$E$29</f>
        <v>0</v>
      </c>
      <c r="AP131" s="21">
        <f>PINNAE_Geom!$G$29</f>
        <v>0</v>
      </c>
      <c r="AQ131" s="59">
        <f>PINNAE_Geom!$E$30</f>
        <v>0</v>
      </c>
      <c r="AR131" s="21">
        <f>PINNAE_Geom!$G$30</f>
        <v>0</v>
      </c>
      <c r="AS131" s="59">
        <f>PINNAE_Geom!$E$31</f>
        <v>0</v>
      </c>
      <c r="AT131" s="21">
        <f>PINNAE_Geom!$G$31</f>
        <v>0</v>
      </c>
      <c r="AU131" s="59">
        <f>PINNAE_Geom!$E$32</f>
        <v>0</v>
      </c>
      <c r="AV131" s="21">
        <f>PINNAE_Geom!$G$32</f>
        <v>0</v>
      </c>
      <c r="AW131" s="59">
        <f>PINNAE_Geom!$E$33</f>
        <v>0</v>
      </c>
      <c r="AX131" s="21">
        <f>PINNAE_Geom!$G$33</f>
        <v>0</v>
      </c>
      <c r="AY131" s="59">
        <f>PINNAE_Geom!$E$34</f>
        <v>0</v>
      </c>
      <c r="AZ131" s="21">
        <f>PINNAE_Geom!$G$34</f>
        <v>0</v>
      </c>
      <c r="BA131" s="59">
        <f>PINNAE_Geom!$E$35</f>
        <v>0</v>
      </c>
      <c r="BB131" s="21">
        <f>PINNAE_Geom!$G$35</f>
        <v>0</v>
      </c>
      <c r="BC131" s="59">
        <f>PINNAE_Geom!$E$36</f>
        <v>0</v>
      </c>
      <c r="BD131" s="21">
        <f>PINNAE_Geom!$G$36</f>
        <v>0</v>
      </c>
      <c r="BE131" s="59">
        <f>PINNAE_Geom!$E$37</f>
        <v>0</v>
      </c>
      <c r="BF131" s="21">
        <f>PINNAE_Geom!$G$37</f>
        <v>0</v>
      </c>
      <c r="BG131" s="52" t="s">
        <v>69</v>
      </c>
      <c r="BH131" s="16"/>
    </row>
    <row r="132" spans="1:60" x14ac:dyDescent="0.2">
      <c r="A132" s="20"/>
      <c r="B132" s="12" t="s">
        <v>673</v>
      </c>
      <c r="C132" s="211" t="s">
        <v>986</v>
      </c>
      <c r="D132" s="69" t="s">
        <v>12</v>
      </c>
      <c r="E132" s="2" t="s">
        <v>9</v>
      </c>
      <c r="F132" s="40" t="s">
        <v>304</v>
      </c>
      <c r="G132" s="46">
        <f>PINNAE_Geom!$I$9</f>
        <v>1</v>
      </c>
      <c r="H132" s="72">
        <f>PINNAE_Geom!$I$10</f>
        <v>2</v>
      </c>
      <c r="I132" s="76">
        <f>PINNAE_Geom!$H$13</f>
        <v>1</v>
      </c>
      <c r="J132" s="262">
        <f>PINNAE_Geom!$I$13</f>
        <v>0.4</v>
      </c>
      <c r="K132" s="76">
        <f>PINNAE_Geom!$H$14</f>
        <v>5</v>
      </c>
      <c r="L132" s="262">
        <f>PINNAE_Geom!$I$14</f>
        <v>1</v>
      </c>
      <c r="M132" s="76">
        <f>PINNAE_Geom!$H$15</f>
        <v>0</v>
      </c>
      <c r="N132" s="262">
        <f>PINNAE_Geom!$I$15</f>
        <v>0</v>
      </c>
      <c r="O132" s="76">
        <f>PINNAE_Geom!$H$16</f>
        <v>0</v>
      </c>
      <c r="P132" s="262">
        <f>PINNAE_Geom!$I$16</f>
        <v>0</v>
      </c>
      <c r="Q132" s="76">
        <f>PINNAE_Geom!$H$17</f>
        <v>0</v>
      </c>
      <c r="R132" s="262">
        <f>PINNAE_Geom!$I$17</f>
        <v>0</v>
      </c>
      <c r="S132" s="76">
        <f>PINNAE_Geom!$H$18</f>
        <v>0</v>
      </c>
      <c r="T132" s="262">
        <f>PINNAE_Geom!$I$18</f>
        <v>0</v>
      </c>
      <c r="U132" s="76">
        <f>PINNAE_Geom!$H$19</f>
        <v>0</v>
      </c>
      <c r="V132" s="262">
        <f>PINNAE_Geom!$I$19</f>
        <v>0</v>
      </c>
      <c r="W132" s="76">
        <f>PINNAE_Geom!$H$20</f>
        <v>0</v>
      </c>
      <c r="X132" s="262">
        <f>PINNAE_Geom!$I$20</f>
        <v>0</v>
      </c>
      <c r="Y132" s="76">
        <f>PINNAE_Geom!$H$21</f>
        <v>0</v>
      </c>
      <c r="Z132" s="262">
        <f>PINNAE_Geom!$I$21</f>
        <v>0</v>
      </c>
      <c r="AA132" s="76">
        <f>PINNAE_Geom!$H$22</f>
        <v>0</v>
      </c>
      <c r="AB132" s="262">
        <f>PINNAE_Geom!$I$22</f>
        <v>0</v>
      </c>
      <c r="AC132" s="76">
        <f>PINNAE_Geom!$H$23</f>
        <v>0</v>
      </c>
      <c r="AD132" s="262">
        <f>PINNAE_Geom!$I$23</f>
        <v>0</v>
      </c>
      <c r="AE132" s="76">
        <f>PINNAE_Geom!$H$24</f>
        <v>0</v>
      </c>
      <c r="AF132" s="262">
        <f>PINNAE_Geom!$I$24</f>
        <v>0</v>
      </c>
      <c r="AG132" s="76">
        <f>PINNAE_Geom!$H$25</f>
        <v>0</v>
      </c>
      <c r="AH132" s="262">
        <f>PINNAE_Geom!$I$25</f>
        <v>0</v>
      </c>
      <c r="AI132" s="76">
        <f>PINNAE_Geom!$H$26</f>
        <v>0</v>
      </c>
      <c r="AJ132" s="262">
        <f>PINNAE_Geom!$I$26</f>
        <v>0</v>
      </c>
      <c r="AK132" s="76">
        <f>PINNAE_Geom!$H$27</f>
        <v>0</v>
      </c>
      <c r="AL132" s="262">
        <f>PINNAE_Geom!$I$27</f>
        <v>0</v>
      </c>
      <c r="AM132" s="76">
        <f>PINNAE_Geom!$H$28</f>
        <v>0</v>
      </c>
      <c r="AN132" s="262">
        <f>PINNAE_Geom!$I$28</f>
        <v>0</v>
      </c>
      <c r="AO132" s="76">
        <f>PINNAE_Geom!$H$29</f>
        <v>0</v>
      </c>
      <c r="AP132" s="262">
        <f>PINNAE_Geom!$I$29</f>
        <v>0</v>
      </c>
      <c r="AQ132" s="76">
        <f>PINNAE_Geom!$H$30</f>
        <v>0</v>
      </c>
      <c r="AR132" s="262">
        <f>PINNAE_Geom!$I$30</f>
        <v>0</v>
      </c>
      <c r="AS132" s="76">
        <f>PINNAE_Geom!$H$31</f>
        <v>0</v>
      </c>
      <c r="AT132" s="262">
        <f>PINNAE_Geom!$I$31</f>
        <v>0</v>
      </c>
      <c r="AU132" s="76">
        <f>PINNAE_Geom!$H$32</f>
        <v>0</v>
      </c>
      <c r="AV132" s="262">
        <f>PINNAE_Geom!$I$32</f>
        <v>0</v>
      </c>
      <c r="AW132" s="76">
        <f>PINNAE_Geom!$H$33</f>
        <v>0</v>
      </c>
      <c r="AX132" s="262">
        <f>PINNAE_Geom!$I$33</f>
        <v>0</v>
      </c>
      <c r="AY132" s="76">
        <f>PINNAE_Geom!$H$34</f>
        <v>0</v>
      </c>
      <c r="AZ132" s="262">
        <f>PINNAE_Geom!$I$34</f>
        <v>0</v>
      </c>
      <c r="BA132" s="76">
        <f>PINNAE_Geom!$H$35</f>
        <v>0</v>
      </c>
      <c r="BB132" s="262">
        <f>PINNAE_Geom!$I$35</f>
        <v>0</v>
      </c>
      <c r="BC132" s="76">
        <f>PINNAE_Geom!$H$36</f>
        <v>0</v>
      </c>
      <c r="BD132" s="262">
        <f>PINNAE_Geom!$I$36</f>
        <v>0</v>
      </c>
      <c r="BE132" s="76">
        <f>PINNAE_Geom!$H$37</f>
        <v>0</v>
      </c>
      <c r="BF132" s="262">
        <f>PINNAE_Geom!$I$37</f>
        <v>0</v>
      </c>
      <c r="BG132" s="52" t="s">
        <v>69</v>
      </c>
      <c r="BH132" s="16"/>
    </row>
    <row r="133" spans="1:60" x14ac:dyDescent="0.2">
      <c r="A133" s="20"/>
      <c r="B133" s="12" t="s">
        <v>197</v>
      </c>
      <c r="C133" s="2" t="s">
        <v>338</v>
      </c>
      <c r="D133" s="7" t="s">
        <v>12</v>
      </c>
      <c r="E133" s="9" t="s">
        <v>0</v>
      </c>
      <c r="F133" s="40" t="s">
        <v>7</v>
      </c>
      <c r="G133" s="46">
        <f>PINNAE_Geom!$L$9</f>
        <v>1</v>
      </c>
      <c r="H133" s="72">
        <f>PINNAE_Geom!$L$10</f>
        <v>1</v>
      </c>
      <c r="I133" s="56">
        <f>PINNAE_Geom!$K$13</f>
        <v>1</v>
      </c>
      <c r="J133" s="21">
        <f>PINNAE_Geom!$L$13</f>
        <v>1</v>
      </c>
      <c r="K133" s="56">
        <f>PINNAE_Geom!$K$14</f>
        <v>0</v>
      </c>
      <c r="L133" s="21">
        <f>PINNAE_Geom!$L$14</f>
        <v>0</v>
      </c>
      <c r="M133" s="56">
        <f>PINNAE_Geom!$K$15</f>
        <v>0</v>
      </c>
      <c r="N133" s="21">
        <f>PINNAE_Geom!$L$15</f>
        <v>0</v>
      </c>
      <c r="O133" s="56">
        <f>PINNAE_Geom!$K$16</f>
        <v>0</v>
      </c>
      <c r="P133" s="21">
        <f>PINNAE_Geom!$L$16</f>
        <v>0</v>
      </c>
      <c r="Q133" s="56">
        <f>PINNAE_Geom!$K$17</f>
        <v>0</v>
      </c>
      <c r="R133" s="21">
        <f>PINNAE_Geom!$L$17</f>
        <v>0</v>
      </c>
      <c r="S133" s="56">
        <f>PINNAE_Geom!$K$18</f>
        <v>0</v>
      </c>
      <c r="T133" s="21">
        <f>PINNAE_Geom!$L$18</f>
        <v>0</v>
      </c>
      <c r="U133" s="56">
        <f>PINNAE_Geom!$K$19</f>
        <v>0</v>
      </c>
      <c r="V133" s="21">
        <f>PINNAE_Geom!$L$19</f>
        <v>0</v>
      </c>
      <c r="W133" s="56">
        <f>PINNAE_Geom!$K$20</f>
        <v>0</v>
      </c>
      <c r="X133" s="21">
        <f>PINNAE_Geom!$L$20</f>
        <v>0</v>
      </c>
      <c r="Y133" s="56">
        <f>PINNAE_Geom!$K$21</f>
        <v>0</v>
      </c>
      <c r="Z133" s="21">
        <f>PINNAE_Geom!$L$21</f>
        <v>0</v>
      </c>
      <c r="AA133" s="56">
        <f>PINNAE_Geom!$K$22</f>
        <v>0</v>
      </c>
      <c r="AB133" s="21">
        <f>PINNAE_Geom!$L$22</f>
        <v>0</v>
      </c>
      <c r="AC133" s="56">
        <f>PINNAE_Geom!$K$23</f>
        <v>0</v>
      </c>
      <c r="AD133" s="21">
        <f>PINNAE_Geom!$L$23</f>
        <v>0</v>
      </c>
      <c r="AE133" s="56">
        <f>PINNAE_Geom!$K$24</f>
        <v>0</v>
      </c>
      <c r="AF133" s="21">
        <f>PINNAE_Geom!$L$24</f>
        <v>0</v>
      </c>
      <c r="AG133" s="56">
        <f>PINNAE_Geom!$K$25</f>
        <v>0</v>
      </c>
      <c r="AH133" s="21">
        <f>PINNAE_Geom!$L$25</f>
        <v>0</v>
      </c>
      <c r="AI133" s="56">
        <f>PINNAE_Geom!$K$26</f>
        <v>0</v>
      </c>
      <c r="AJ133" s="21">
        <f>PINNAE_Geom!$L$26</f>
        <v>0</v>
      </c>
      <c r="AK133" s="56">
        <f>PINNAE_Geom!$K$27</f>
        <v>0</v>
      </c>
      <c r="AL133" s="21">
        <f>PINNAE_Geom!$L$27</f>
        <v>0</v>
      </c>
      <c r="AM133" s="56">
        <f>PINNAE_Geom!$K$28</f>
        <v>0</v>
      </c>
      <c r="AN133" s="21">
        <f>PINNAE_Geom!$L$28</f>
        <v>0</v>
      </c>
      <c r="AO133" s="56">
        <f>PINNAE_Geom!$K$29</f>
        <v>0</v>
      </c>
      <c r="AP133" s="21">
        <f>PINNAE_Geom!$L$29</f>
        <v>0</v>
      </c>
      <c r="AQ133" s="56">
        <f>PINNAE_Geom!$K$30</f>
        <v>0</v>
      </c>
      <c r="AR133" s="21">
        <f>PINNAE_Geom!$L$30</f>
        <v>0</v>
      </c>
      <c r="AS133" s="56">
        <f>PINNAE_Geom!$K$31</f>
        <v>0</v>
      </c>
      <c r="AT133" s="21">
        <f>PINNAE_Geom!$L$31</f>
        <v>0</v>
      </c>
      <c r="AU133" s="56">
        <f>PINNAE_Geom!$K$32</f>
        <v>0</v>
      </c>
      <c r="AV133" s="21">
        <f>PINNAE_Geom!$L$32</f>
        <v>0</v>
      </c>
      <c r="AW133" s="56">
        <f>PINNAE_Geom!$K$33</f>
        <v>0</v>
      </c>
      <c r="AX133" s="21">
        <f>PINNAE_Geom!$L$33</f>
        <v>0</v>
      </c>
      <c r="AY133" s="56">
        <f>PINNAE_Geom!$K$34</f>
        <v>0</v>
      </c>
      <c r="AZ133" s="21">
        <f>PINNAE_Geom!$L$34</f>
        <v>0</v>
      </c>
      <c r="BA133" s="56">
        <f>PINNAE_Geom!$K$35</f>
        <v>0</v>
      </c>
      <c r="BB133" s="21">
        <f>PINNAE_Geom!$L$35</f>
        <v>0</v>
      </c>
      <c r="BC133" s="56">
        <f>PINNAE_Geom!$K$36</f>
        <v>0</v>
      </c>
      <c r="BD133" s="21">
        <f>PINNAE_Geom!$L$36</f>
        <v>0</v>
      </c>
      <c r="BE133" s="56">
        <f>PINNAE_Geom!$K$37</f>
        <v>0</v>
      </c>
      <c r="BF133" s="21">
        <f>PINNAE_Geom!$L$37</f>
        <v>0</v>
      </c>
      <c r="BG133" s="52" t="s">
        <v>69</v>
      </c>
      <c r="BH133" s="16"/>
    </row>
    <row r="134" spans="1:60" x14ac:dyDescent="0.2">
      <c r="A134" s="20"/>
      <c r="B134" s="12" t="s">
        <v>198</v>
      </c>
      <c r="C134" s="2" t="s">
        <v>339</v>
      </c>
      <c r="D134" s="15" t="s">
        <v>12</v>
      </c>
      <c r="E134" s="9" t="s">
        <v>9</v>
      </c>
      <c r="F134" s="40" t="s">
        <v>8</v>
      </c>
      <c r="G134" s="46">
        <f>PINNAE_Geom!$N$9</f>
        <v>1</v>
      </c>
      <c r="H134" s="72">
        <f>PINNAE_Geom!$N$10</f>
        <v>6</v>
      </c>
      <c r="I134" s="59">
        <f>PINNAE_Geom!$M$13</f>
        <v>0</v>
      </c>
      <c r="J134" s="21">
        <f>PINNAE_Geom!$N$13</f>
        <v>0.5</v>
      </c>
      <c r="K134" s="59">
        <f>PINNAE_Geom!$M$14</f>
        <v>98</v>
      </c>
      <c r="L134" s="21">
        <f>PINNAE_Geom!$N$14</f>
        <v>0.5</v>
      </c>
      <c r="M134" s="59">
        <f>PINNAE_Geom!$M$15</f>
        <v>98.1</v>
      </c>
      <c r="N134" s="21">
        <f>PINNAE_Geom!$N$15</f>
        <v>0.7</v>
      </c>
      <c r="O134" s="59">
        <f>PINNAE_Geom!$M$16</f>
        <v>98.5</v>
      </c>
      <c r="P134" s="21">
        <f>PINNAE_Geom!$N$16</f>
        <v>0.8</v>
      </c>
      <c r="Q134" s="59">
        <f>PINNAE_Geom!$M$17</f>
        <v>99</v>
      </c>
      <c r="R134" s="21">
        <f>PINNAE_Geom!$N$17</f>
        <v>0.9</v>
      </c>
      <c r="S134" s="59">
        <f>PINNAE_Geom!$M$18</f>
        <v>100</v>
      </c>
      <c r="T134" s="21">
        <f>PINNAE_Geom!$N$18</f>
        <v>1</v>
      </c>
      <c r="U134" s="59">
        <f>PINNAE_Geom!$M$19</f>
        <v>0</v>
      </c>
      <c r="V134" s="21">
        <f>PINNAE_Geom!$N$19</f>
        <v>0</v>
      </c>
      <c r="W134" s="59">
        <f>PINNAE_Geom!$M$20</f>
        <v>0</v>
      </c>
      <c r="X134" s="21">
        <f>PINNAE_Geom!$N$20</f>
        <v>0</v>
      </c>
      <c r="Y134" s="59">
        <f>PINNAE_Geom!$M$21</f>
        <v>0</v>
      </c>
      <c r="Z134" s="21">
        <f>PINNAE_Geom!$N$21</f>
        <v>0</v>
      </c>
      <c r="AA134" s="59">
        <f>PINNAE_Geom!$M$22</f>
        <v>0</v>
      </c>
      <c r="AB134" s="21">
        <f>PINNAE_Geom!$N$22</f>
        <v>0</v>
      </c>
      <c r="AC134" s="59">
        <f>PINNAE_Geom!$M$23</f>
        <v>0</v>
      </c>
      <c r="AD134" s="21">
        <f>PINNAE_Geom!$N$23</f>
        <v>0</v>
      </c>
      <c r="AE134" s="59">
        <f>PINNAE_Geom!$M$24</f>
        <v>0</v>
      </c>
      <c r="AF134" s="21">
        <f>PINNAE_Geom!$N$24</f>
        <v>0</v>
      </c>
      <c r="AG134" s="59">
        <f>PINNAE_Geom!$M$25</f>
        <v>0</v>
      </c>
      <c r="AH134" s="21">
        <f>PINNAE_Geom!$N$25</f>
        <v>0</v>
      </c>
      <c r="AI134" s="59">
        <f>PINNAE_Geom!$M$26</f>
        <v>0</v>
      </c>
      <c r="AJ134" s="21">
        <f>PINNAE_Geom!$N$26</f>
        <v>0</v>
      </c>
      <c r="AK134" s="59">
        <f>PINNAE_Geom!$M$27</f>
        <v>0</v>
      </c>
      <c r="AL134" s="21">
        <f>PINNAE_Geom!$N$27</f>
        <v>0</v>
      </c>
      <c r="AM134" s="59">
        <f>PINNAE_Geom!$M$28</f>
        <v>0</v>
      </c>
      <c r="AN134" s="21">
        <f>PINNAE_Geom!$N$28</f>
        <v>0</v>
      </c>
      <c r="AO134" s="59">
        <f>PINNAE_Geom!$M$29</f>
        <v>0</v>
      </c>
      <c r="AP134" s="21">
        <f>PINNAE_Geom!$N$29</f>
        <v>0</v>
      </c>
      <c r="AQ134" s="59">
        <f>PINNAE_Geom!$M$30</f>
        <v>0</v>
      </c>
      <c r="AR134" s="21">
        <f>PINNAE_Geom!$N$30</f>
        <v>0</v>
      </c>
      <c r="AS134" s="59">
        <f>PINNAE_Geom!$M$31</f>
        <v>0</v>
      </c>
      <c r="AT134" s="21">
        <f>PINNAE_Geom!$N$31</f>
        <v>0</v>
      </c>
      <c r="AU134" s="59">
        <f>PINNAE_Geom!$M$32</f>
        <v>0</v>
      </c>
      <c r="AV134" s="21">
        <f>PINNAE_Geom!$N$32</f>
        <v>0</v>
      </c>
      <c r="AW134" s="59">
        <f>PINNAE_Geom!$M$33</f>
        <v>0</v>
      </c>
      <c r="AX134" s="21">
        <f>PINNAE_Geom!$N$33</f>
        <v>0</v>
      </c>
      <c r="AY134" s="59">
        <f>PINNAE_Geom!$M$34</f>
        <v>0</v>
      </c>
      <c r="AZ134" s="21">
        <f>PINNAE_Geom!$N$34</f>
        <v>0</v>
      </c>
      <c r="BA134" s="59">
        <f>PINNAE_Geom!$M$35</f>
        <v>0</v>
      </c>
      <c r="BB134" s="21">
        <f>PINNAE_Geom!$N$35</f>
        <v>0</v>
      </c>
      <c r="BC134" s="59">
        <f>PINNAE_Geom!$M$36</f>
        <v>0</v>
      </c>
      <c r="BD134" s="21">
        <f>PINNAE_Geom!$N$36</f>
        <v>0</v>
      </c>
      <c r="BE134" s="59">
        <f>PINNAE_Geom!$M$37</f>
        <v>0</v>
      </c>
      <c r="BF134" s="21">
        <f>PINNAE_Geom!$N$37</f>
        <v>0</v>
      </c>
      <c r="BG134" s="52" t="s">
        <v>69</v>
      </c>
      <c r="BH134" s="16"/>
    </row>
    <row r="135" spans="1:60" x14ac:dyDescent="0.2">
      <c r="A135" s="20"/>
      <c r="B135" s="12" t="s">
        <v>199</v>
      </c>
      <c r="C135" s="2" t="s">
        <v>340</v>
      </c>
      <c r="D135" s="15" t="s">
        <v>12</v>
      </c>
      <c r="E135" s="9" t="s">
        <v>0</v>
      </c>
      <c r="F135" s="40" t="s">
        <v>7</v>
      </c>
      <c r="G135" s="46">
        <f>PINNAE_Geom!$O$9</f>
        <v>1</v>
      </c>
      <c r="H135" s="72">
        <f>PINNAE_Geom!$O$10</f>
        <v>6</v>
      </c>
      <c r="I135" s="59">
        <f>PINNAE_Geom!$M$13</f>
        <v>0</v>
      </c>
      <c r="J135" s="21">
        <f>PINNAE_Geom!$O$13</f>
        <v>0.02</v>
      </c>
      <c r="K135" s="59">
        <f>PINNAE_Geom!$M$14</f>
        <v>98</v>
      </c>
      <c r="L135" s="21">
        <f>PINNAE_Geom!$O$14</f>
        <v>0.02</v>
      </c>
      <c r="M135" s="59">
        <f>PINNAE_Geom!$M$15</f>
        <v>98.1</v>
      </c>
      <c r="N135" s="21">
        <f>PINNAE_Geom!$O$15</f>
        <v>0.02</v>
      </c>
      <c r="O135" s="59">
        <f>PINNAE_Geom!$M$16</f>
        <v>98.5</v>
      </c>
      <c r="P135" s="21">
        <f>PINNAE_Geom!$O$16</f>
        <v>0.02</v>
      </c>
      <c r="Q135" s="59">
        <f>PINNAE_Geom!$M$17</f>
        <v>99</v>
      </c>
      <c r="R135" s="21">
        <f>PINNAE_Geom!$O$17</f>
        <v>0.02</v>
      </c>
      <c r="S135" s="59">
        <f>PINNAE_Geom!$M$18</f>
        <v>100</v>
      </c>
      <c r="T135" s="21">
        <f>PINNAE_Geom!$O$18</f>
        <v>0.02</v>
      </c>
      <c r="U135" s="59">
        <f>PINNAE_Geom!$M$19</f>
        <v>0</v>
      </c>
      <c r="V135" s="21">
        <f>PINNAE_Geom!$O$19</f>
        <v>0</v>
      </c>
      <c r="W135" s="59">
        <f>PINNAE_Geom!$M$20</f>
        <v>0</v>
      </c>
      <c r="X135" s="21">
        <f>PINNAE_Geom!$O$20</f>
        <v>0</v>
      </c>
      <c r="Y135" s="59">
        <f>PINNAE_Geom!$M$21</f>
        <v>0</v>
      </c>
      <c r="Z135" s="21">
        <f>PINNAE_Geom!$O$21</f>
        <v>0</v>
      </c>
      <c r="AA135" s="59">
        <f>PINNAE_Geom!$M$22</f>
        <v>0</v>
      </c>
      <c r="AB135" s="21">
        <f>PINNAE_Geom!$O$22</f>
        <v>0</v>
      </c>
      <c r="AC135" s="59">
        <f>PINNAE_Geom!$M$23</f>
        <v>0</v>
      </c>
      <c r="AD135" s="21">
        <f>PINNAE_Geom!$O$23</f>
        <v>0</v>
      </c>
      <c r="AE135" s="59">
        <f>PINNAE_Geom!$M$24</f>
        <v>0</v>
      </c>
      <c r="AF135" s="21">
        <f>PINNAE_Geom!$O$24</f>
        <v>0</v>
      </c>
      <c r="AG135" s="59">
        <f>PINNAE_Geom!$M$25</f>
        <v>0</v>
      </c>
      <c r="AH135" s="21">
        <f>PINNAE_Geom!$O$25</f>
        <v>0</v>
      </c>
      <c r="AI135" s="59">
        <f>PINNAE_Geom!$M$26</f>
        <v>0</v>
      </c>
      <c r="AJ135" s="21">
        <f>PINNAE_Geom!$O$26</f>
        <v>0</v>
      </c>
      <c r="AK135" s="59">
        <f>PINNAE_Geom!$M$27</f>
        <v>0</v>
      </c>
      <c r="AL135" s="21">
        <f>PINNAE_Geom!$O$27</f>
        <v>0</v>
      </c>
      <c r="AM135" s="59">
        <f>PINNAE_Geom!$M$28</f>
        <v>0</v>
      </c>
      <c r="AN135" s="21">
        <f>PINNAE_Geom!$O$28</f>
        <v>0</v>
      </c>
      <c r="AO135" s="59">
        <f>PINNAE_Geom!$M$29</f>
        <v>0</v>
      </c>
      <c r="AP135" s="21">
        <f>PINNAE_Geom!$O$29</f>
        <v>0</v>
      </c>
      <c r="AQ135" s="59">
        <f>PINNAE_Geom!$M$30</f>
        <v>0</v>
      </c>
      <c r="AR135" s="21">
        <f>PINNAE_Geom!$O$30</f>
        <v>0</v>
      </c>
      <c r="AS135" s="59">
        <f>PINNAE_Geom!$M$31</f>
        <v>0</v>
      </c>
      <c r="AT135" s="21">
        <f>PINNAE_Geom!$O$31</f>
        <v>0</v>
      </c>
      <c r="AU135" s="59">
        <f>PINNAE_Geom!$M$32</f>
        <v>0</v>
      </c>
      <c r="AV135" s="21">
        <f>PINNAE_Geom!$O$32</f>
        <v>0</v>
      </c>
      <c r="AW135" s="59">
        <f>PINNAE_Geom!$M$33</f>
        <v>0</v>
      </c>
      <c r="AX135" s="21">
        <f>PINNAE_Geom!$O$33</f>
        <v>0</v>
      </c>
      <c r="AY135" s="59">
        <f>PINNAE_Geom!$M$34</f>
        <v>0</v>
      </c>
      <c r="AZ135" s="21">
        <f>PINNAE_Geom!$O$34</f>
        <v>0</v>
      </c>
      <c r="BA135" s="59">
        <f>PINNAE_Geom!$M$35</f>
        <v>0</v>
      </c>
      <c r="BB135" s="21">
        <f>PINNAE_Geom!$O$35</f>
        <v>0</v>
      </c>
      <c r="BC135" s="59">
        <f>PINNAE_Geom!$M$36</f>
        <v>0</v>
      </c>
      <c r="BD135" s="21">
        <f>PINNAE_Geom!$O$36</f>
        <v>0</v>
      </c>
      <c r="BE135" s="59">
        <f>PINNAE_Geom!$M$37</f>
        <v>0</v>
      </c>
      <c r="BF135" s="21">
        <f>PINNAE_Geom!$O$37</f>
        <v>0</v>
      </c>
      <c r="BG135" s="52" t="s">
        <v>69</v>
      </c>
      <c r="BH135" s="16"/>
    </row>
    <row r="136" spans="1:60" x14ac:dyDescent="0.2">
      <c r="A136" s="20"/>
      <c r="B136" s="11" t="s">
        <v>200</v>
      </c>
      <c r="C136" s="2" t="s">
        <v>341</v>
      </c>
      <c r="D136" s="33" t="s">
        <v>12</v>
      </c>
      <c r="E136" s="9" t="s">
        <v>9</v>
      </c>
      <c r="F136" s="40" t="s">
        <v>8</v>
      </c>
      <c r="G136" s="46">
        <f>PINNAE_Geom!$Q$9</f>
        <v>1</v>
      </c>
      <c r="H136" s="72">
        <f>PINNAE_Geom!$Q$10</f>
        <v>2</v>
      </c>
      <c r="I136" s="57">
        <f>PINNAE_Geom!$P$13</f>
        <v>0</v>
      </c>
      <c r="J136" s="21">
        <f>PINNAE_Geom!$Q$13</f>
        <v>0.1</v>
      </c>
      <c r="K136" s="57">
        <f>PINNAE_Geom!$P$14</f>
        <v>100</v>
      </c>
      <c r="L136" s="21">
        <f>PINNAE_Geom!$Q$14</f>
        <v>0.01</v>
      </c>
      <c r="M136" s="57">
        <f>PINNAE_Geom!$P$15</f>
        <v>0</v>
      </c>
      <c r="N136" s="21">
        <f>PINNAE_Geom!$Q$15</f>
        <v>0</v>
      </c>
      <c r="O136" s="57">
        <f>PINNAE_Geom!$P$16</f>
        <v>0</v>
      </c>
      <c r="P136" s="21">
        <f>PINNAE_Geom!$Q$16</f>
        <v>0</v>
      </c>
      <c r="Q136" s="57">
        <f>PINNAE_Geom!$P$17</f>
        <v>0</v>
      </c>
      <c r="R136" s="21">
        <f>PINNAE_Geom!$Q$17</f>
        <v>0</v>
      </c>
      <c r="S136" s="57">
        <f>PINNAE_Geom!$P$18</f>
        <v>0</v>
      </c>
      <c r="T136" s="21">
        <f>PINNAE_Geom!$Q$18</f>
        <v>0</v>
      </c>
      <c r="U136" s="57">
        <f>PINNAE_Geom!$P$19</f>
        <v>0</v>
      </c>
      <c r="V136" s="21">
        <f>PINNAE_Geom!$Q$19</f>
        <v>0</v>
      </c>
      <c r="W136" s="57">
        <f>PINNAE_Geom!$P$20</f>
        <v>0</v>
      </c>
      <c r="X136" s="21">
        <f>PINNAE_Geom!$Q$20</f>
        <v>0</v>
      </c>
      <c r="Y136" s="57">
        <f>PINNAE_Geom!$P$21</f>
        <v>0</v>
      </c>
      <c r="Z136" s="21">
        <f>PINNAE_Geom!$Q$21</f>
        <v>0</v>
      </c>
      <c r="AA136" s="57">
        <f>PINNAE_Geom!$P$22</f>
        <v>0</v>
      </c>
      <c r="AB136" s="21">
        <f>PINNAE_Geom!$Q$22</f>
        <v>0</v>
      </c>
      <c r="AC136" s="57">
        <f>PINNAE_Geom!$P$23</f>
        <v>0</v>
      </c>
      <c r="AD136" s="21">
        <f>PINNAE_Geom!$Q$23</f>
        <v>0</v>
      </c>
      <c r="AE136" s="57">
        <f>PINNAE_Geom!$P$24</f>
        <v>0</v>
      </c>
      <c r="AF136" s="21">
        <f>PINNAE_Geom!$Q$24</f>
        <v>0</v>
      </c>
      <c r="AG136" s="57">
        <f>PINNAE_Geom!$P$25</f>
        <v>0</v>
      </c>
      <c r="AH136" s="21">
        <f>PINNAE_Geom!$Q$25</f>
        <v>0</v>
      </c>
      <c r="AI136" s="57">
        <f>PINNAE_Geom!$P$26</f>
        <v>0</v>
      </c>
      <c r="AJ136" s="21">
        <f>PINNAE_Geom!$Q$26</f>
        <v>0</v>
      </c>
      <c r="AK136" s="57">
        <f>PINNAE_Geom!$P$27</f>
        <v>0</v>
      </c>
      <c r="AL136" s="21">
        <f>PINNAE_Geom!$Q$27</f>
        <v>0</v>
      </c>
      <c r="AM136" s="57">
        <f>PINNAE_Geom!$P$28</f>
        <v>0</v>
      </c>
      <c r="AN136" s="21">
        <f>PINNAE_Geom!$Q$28</f>
        <v>0</v>
      </c>
      <c r="AO136" s="57">
        <f>PINNAE_Geom!$P$29</f>
        <v>0</v>
      </c>
      <c r="AP136" s="21">
        <f>PINNAE_Geom!$Q$29</f>
        <v>0</v>
      </c>
      <c r="AQ136" s="57">
        <f>PINNAE_Geom!$P$30</f>
        <v>0</v>
      </c>
      <c r="AR136" s="21">
        <f>PINNAE_Geom!$Q$30</f>
        <v>0</v>
      </c>
      <c r="AS136" s="57">
        <f>PINNAE_Geom!$P$31</f>
        <v>0</v>
      </c>
      <c r="AT136" s="21">
        <f>PINNAE_Geom!$Q$31</f>
        <v>0</v>
      </c>
      <c r="AU136" s="57">
        <f>PINNAE_Geom!$P$32</f>
        <v>0</v>
      </c>
      <c r="AV136" s="21">
        <f>PINNAE_Geom!$Q$32</f>
        <v>0</v>
      </c>
      <c r="AW136" s="57">
        <f>PINNAE_Geom!$P$33</f>
        <v>0</v>
      </c>
      <c r="AX136" s="21">
        <f>PINNAE_Geom!$Q$33</f>
        <v>0</v>
      </c>
      <c r="AY136" s="57">
        <f>PINNAE_Geom!$P$34</f>
        <v>0</v>
      </c>
      <c r="AZ136" s="21">
        <f>PINNAE_Geom!$Q$34</f>
        <v>0</v>
      </c>
      <c r="BA136" s="57">
        <f>PINNAE_Geom!$P$35</f>
        <v>0</v>
      </c>
      <c r="BB136" s="21">
        <f>PINNAE_Geom!$Q$35</f>
        <v>0</v>
      </c>
      <c r="BC136" s="57">
        <f>PINNAE_Geom!$P$36</f>
        <v>0</v>
      </c>
      <c r="BD136" s="21">
        <f>PINNAE_Geom!$Q$36</f>
        <v>0</v>
      </c>
      <c r="BE136" s="57">
        <f>PINNAE_Geom!$P$37</f>
        <v>0</v>
      </c>
      <c r="BF136" s="21">
        <f>PINNAE_Geom!$Q$37</f>
        <v>0</v>
      </c>
      <c r="BG136" s="52" t="s">
        <v>69</v>
      </c>
      <c r="BH136" s="16"/>
    </row>
    <row r="137" spans="1:60" x14ac:dyDescent="0.2">
      <c r="A137" s="20"/>
      <c r="B137" s="11" t="s">
        <v>208</v>
      </c>
      <c r="C137" s="2" t="s">
        <v>342</v>
      </c>
      <c r="D137" s="33" t="s">
        <v>12</v>
      </c>
      <c r="E137" s="9" t="s">
        <v>9</v>
      </c>
      <c r="F137" s="40" t="s">
        <v>8</v>
      </c>
      <c r="G137" s="46">
        <f>PINNAE_Geom!$S$9</f>
        <v>1</v>
      </c>
      <c r="H137" s="72">
        <f>PINNAE_Geom!$S$10</f>
        <v>6</v>
      </c>
      <c r="I137" s="57">
        <f>PINNAE_Geom!$R$13</f>
        <v>0</v>
      </c>
      <c r="J137" s="21">
        <f>PINNAE_Geom!$S$13</f>
        <v>0.4</v>
      </c>
      <c r="K137" s="57">
        <f>PINNAE_Geom!$R$14</f>
        <v>20</v>
      </c>
      <c r="L137" s="21">
        <f>PINNAE_Geom!$S$14</f>
        <v>0.7</v>
      </c>
      <c r="M137" s="57">
        <f>PINNAE_Geom!$R$15</f>
        <v>40</v>
      </c>
      <c r="N137" s="21">
        <f>PINNAE_Geom!$S$15</f>
        <v>1</v>
      </c>
      <c r="O137" s="57">
        <f>PINNAE_Geom!$R$16</f>
        <v>60</v>
      </c>
      <c r="P137" s="21">
        <f>PINNAE_Geom!$S$16</f>
        <v>0.7</v>
      </c>
      <c r="Q137" s="57">
        <f>PINNAE_Geom!$R$17</f>
        <v>80</v>
      </c>
      <c r="R137" s="21">
        <f>PINNAE_Geom!$S$17</f>
        <v>0.4</v>
      </c>
      <c r="S137" s="57">
        <f>PINNAE_Geom!$R$18</f>
        <v>100</v>
      </c>
      <c r="T137" s="21">
        <f>PINNAE_Geom!$S$18</f>
        <v>0.1</v>
      </c>
      <c r="U137" s="57">
        <f>PINNAE_Geom!$R$19</f>
        <v>0</v>
      </c>
      <c r="V137" s="21">
        <f>PINNAE_Geom!$S$19</f>
        <v>0</v>
      </c>
      <c r="W137" s="57">
        <f>PINNAE_Geom!$R$20</f>
        <v>0</v>
      </c>
      <c r="X137" s="21">
        <f>PINNAE_Geom!$S$20</f>
        <v>0</v>
      </c>
      <c r="Y137" s="57">
        <f>PINNAE_Geom!$R$21</f>
        <v>0</v>
      </c>
      <c r="Z137" s="21">
        <f>PINNAE_Geom!$S$21</f>
        <v>0</v>
      </c>
      <c r="AA137" s="57">
        <f>PINNAE_Geom!$R$22</f>
        <v>0</v>
      </c>
      <c r="AB137" s="21">
        <f>PINNAE_Geom!$S$22</f>
        <v>0</v>
      </c>
      <c r="AC137" s="57">
        <f>PINNAE_Geom!$R$23</f>
        <v>0</v>
      </c>
      <c r="AD137" s="21">
        <f>PINNAE_Geom!$S$23</f>
        <v>0</v>
      </c>
      <c r="AE137" s="57">
        <f>PINNAE_Geom!$R$24</f>
        <v>0</v>
      </c>
      <c r="AF137" s="21">
        <f>PINNAE_Geom!$S$24</f>
        <v>0</v>
      </c>
      <c r="AG137" s="57">
        <f>PINNAE_Geom!$R$25</f>
        <v>0</v>
      </c>
      <c r="AH137" s="21">
        <f>PINNAE_Geom!$S$25</f>
        <v>0</v>
      </c>
      <c r="AI137" s="57">
        <f>PINNAE_Geom!$R$26</f>
        <v>0</v>
      </c>
      <c r="AJ137" s="21">
        <f>PINNAE_Geom!$S$26</f>
        <v>0</v>
      </c>
      <c r="AK137" s="57">
        <f>PINNAE_Geom!$R$27</f>
        <v>0</v>
      </c>
      <c r="AL137" s="21">
        <f>PINNAE_Geom!$S$27</f>
        <v>0</v>
      </c>
      <c r="AM137" s="57">
        <f>PINNAE_Geom!$R$28</f>
        <v>0</v>
      </c>
      <c r="AN137" s="21">
        <f>PINNAE_Geom!$S$28</f>
        <v>0</v>
      </c>
      <c r="AO137" s="57">
        <f>PINNAE_Geom!$R$29</f>
        <v>0</v>
      </c>
      <c r="AP137" s="21">
        <f>PINNAE_Geom!$S$29</f>
        <v>0</v>
      </c>
      <c r="AQ137" s="57">
        <f>PINNAE_Geom!$R$30</f>
        <v>0</v>
      </c>
      <c r="AR137" s="21">
        <f>PINNAE_Geom!$S$30</f>
        <v>0</v>
      </c>
      <c r="AS137" s="57">
        <f>PINNAE_Geom!$R$31</f>
        <v>0</v>
      </c>
      <c r="AT137" s="21">
        <f>PINNAE_Geom!$S$31</f>
        <v>0</v>
      </c>
      <c r="AU137" s="57">
        <f>PINNAE_Geom!$R$32</f>
        <v>0</v>
      </c>
      <c r="AV137" s="21">
        <f>PINNAE_Geom!$S$32</f>
        <v>0</v>
      </c>
      <c r="AW137" s="57">
        <f>PINNAE_Geom!$R$33</f>
        <v>0</v>
      </c>
      <c r="AX137" s="21">
        <f>PINNAE_Geom!$S$33</f>
        <v>0</v>
      </c>
      <c r="AY137" s="57">
        <f>PINNAE_Geom!$R$34</f>
        <v>0</v>
      </c>
      <c r="AZ137" s="21">
        <f>PINNAE_Geom!$S$34</f>
        <v>0</v>
      </c>
      <c r="BA137" s="57">
        <f>PINNAE_Geom!$R$35</f>
        <v>0</v>
      </c>
      <c r="BB137" s="21">
        <f>PINNAE_Geom!$S$35</f>
        <v>0</v>
      </c>
      <c r="BC137" s="57">
        <f>PINNAE_Geom!$R$36</f>
        <v>0</v>
      </c>
      <c r="BD137" s="21">
        <f>PINNAE_Geom!$S$36</f>
        <v>0</v>
      </c>
      <c r="BE137" s="57">
        <f>PINNAE_Geom!$R$37</f>
        <v>0</v>
      </c>
      <c r="BF137" s="21">
        <f>PINNAE_Geom!$S$37</f>
        <v>0</v>
      </c>
      <c r="BG137" s="52" t="s">
        <v>69</v>
      </c>
      <c r="BH137" s="16"/>
    </row>
    <row r="138" spans="1:60" x14ac:dyDescent="0.2">
      <c r="A138" s="20"/>
      <c r="B138" s="11" t="s">
        <v>209</v>
      </c>
      <c r="C138" s="2" t="s">
        <v>343</v>
      </c>
      <c r="D138" s="33" t="s">
        <v>12</v>
      </c>
      <c r="E138" s="9" t="s">
        <v>9</v>
      </c>
      <c r="F138" s="40" t="s">
        <v>8</v>
      </c>
      <c r="G138" s="46">
        <f>PINNAE_Geom!$U$9</f>
        <v>1</v>
      </c>
      <c r="H138" s="72">
        <f>PINNAE_Geom!$U$10</f>
        <v>1</v>
      </c>
      <c r="I138" s="57">
        <f>PINNAE_Geom!$T$13</f>
        <v>0</v>
      </c>
      <c r="J138" s="21">
        <f>PINNAE_Geom!$U$13</f>
        <v>0</v>
      </c>
      <c r="K138" s="57">
        <f>PINNAE_Geom!$T$14</f>
        <v>0</v>
      </c>
      <c r="L138" s="21">
        <f>PINNAE_Geom!$U$14</f>
        <v>0</v>
      </c>
      <c r="M138" s="57">
        <f>PINNAE_Geom!$T$15</f>
        <v>0</v>
      </c>
      <c r="N138" s="21">
        <f>PINNAE_Geom!$U$15</f>
        <v>0</v>
      </c>
      <c r="O138" s="57">
        <f>PINNAE_Geom!$T$16</f>
        <v>0</v>
      </c>
      <c r="P138" s="21">
        <f>PINNAE_Geom!$U$16</f>
        <v>0</v>
      </c>
      <c r="Q138" s="57">
        <f>PINNAE_Geom!$T$17</f>
        <v>0</v>
      </c>
      <c r="R138" s="21">
        <f>PINNAE_Geom!$U$17</f>
        <v>0</v>
      </c>
      <c r="S138" s="57">
        <f>PINNAE_Geom!$T$18</f>
        <v>0</v>
      </c>
      <c r="T138" s="21">
        <f>PINNAE_Geom!$U$18</f>
        <v>0</v>
      </c>
      <c r="U138" s="57">
        <f>PINNAE_Geom!$T$19</f>
        <v>0</v>
      </c>
      <c r="V138" s="21">
        <f>PINNAE_Geom!$U$19</f>
        <v>0</v>
      </c>
      <c r="W138" s="57">
        <f>PINNAE_Geom!$T$20</f>
        <v>0</v>
      </c>
      <c r="X138" s="21">
        <f>PINNAE_Geom!$U$20</f>
        <v>0</v>
      </c>
      <c r="Y138" s="57">
        <f>PINNAE_Geom!$T$21</f>
        <v>0</v>
      </c>
      <c r="Z138" s="21">
        <f>PINNAE_Geom!$U$21</f>
        <v>0</v>
      </c>
      <c r="AA138" s="57">
        <f>PINNAE_Geom!$T$22</f>
        <v>0</v>
      </c>
      <c r="AB138" s="21">
        <f>PINNAE_Geom!$U$22</f>
        <v>0</v>
      </c>
      <c r="AC138" s="57">
        <f>PINNAE_Geom!$T$23</f>
        <v>0</v>
      </c>
      <c r="AD138" s="21">
        <f>PINNAE_Geom!$U$23</f>
        <v>0</v>
      </c>
      <c r="AE138" s="57">
        <f>PINNAE_Geom!$T$24</f>
        <v>0</v>
      </c>
      <c r="AF138" s="21">
        <f>PINNAE_Geom!$U$24</f>
        <v>0</v>
      </c>
      <c r="AG138" s="57">
        <f>PINNAE_Geom!$T$25</f>
        <v>0</v>
      </c>
      <c r="AH138" s="21">
        <f>PINNAE_Geom!$U$25</f>
        <v>0</v>
      </c>
      <c r="AI138" s="57">
        <f>PINNAE_Geom!$T$26</f>
        <v>0</v>
      </c>
      <c r="AJ138" s="21">
        <f>PINNAE_Geom!$U$26</f>
        <v>0</v>
      </c>
      <c r="AK138" s="57">
        <f>PINNAE_Geom!$T$27</f>
        <v>0</v>
      </c>
      <c r="AL138" s="21">
        <f>PINNAE_Geom!$U$27</f>
        <v>0</v>
      </c>
      <c r="AM138" s="57">
        <f>PINNAE_Geom!$T$28</f>
        <v>0</v>
      </c>
      <c r="AN138" s="21">
        <f>PINNAE_Geom!$U$28</f>
        <v>0</v>
      </c>
      <c r="AO138" s="57">
        <f>PINNAE_Geom!$T$29</f>
        <v>0</v>
      </c>
      <c r="AP138" s="21">
        <f>PINNAE_Geom!$U$29</f>
        <v>0</v>
      </c>
      <c r="AQ138" s="57">
        <f>PINNAE_Geom!$T$30</f>
        <v>0</v>
      </c>
      <c r="AR138" s="21">
        <f>PINNAE_Geom!$U$30</f>
        <v>0</v>
      </c>
      <c r="AS138" s="57">
        <f>PINNAE_Geom!$T$31</f>
        <v>0</v>
      </c>
      <c r="AT138" s="21">
        <f>PINNAE_Geom!$U$31</f>
        <v>0</v>
      </c>
      <c r="AU138" s="57">
        <f>PINNAE_Geom!$T$32</f>
        <v>0</v>
      </c>
      <c r="AV138" s="21">
        <f>PINNAE_Geom!$U$32</f>
        <v>0</v>
      </c>
      <c r="AW138" s="57">
        <f>PINNAE_Geom!$T$33</f>
        <v>0</v>
      </c>
      <c r="AX138" s="21">
        <f>PINNAE_Geom!$U$33</f>
        <v>0</v>
      </c>
      <c r="AY138" s="57">
        <f>PINNAE_Geom!$T$34</f>
        <v>0</v>
      </c>
      <c r="AZ138" s="21">
        <f>PINNAE_Geom!$U$34</f>
        <v>0</v>
      </c>
      <c r="BA138" s="57">
        <f>PINNAE_Geom!$T$35</f>
        <v>0</v>
      </c>
      <c r="BB138" s="21">
        <f>PINNAE_Geom!$U$35</f>
        <v>0</v>
      </c>
      <c r="BC138" s="57">
        <f>PINNAE_Geom!$T$36</f>
        <v>0</v>
      </c>
      <c r="BD138" s="21">
        <f>PINNAE_Geom!$U$36</f>
        <v>0</v>
      </c>
      <c r="BE138" s="57">
        <f>PINNAE_Geom!$T$37</f>
        <v>0</v>
      </c>
      <c r="BF138" s="21">
        <f>PINNAE_Geom!$U$37</f>
        <v>0</v>
      </c>
      <c r="BG138" s="52" t="s">
        <v>69</v>
      </c>
      <c r="BH138" s="16"/>
    </row>
    <row r="139" spans="1:60" x14ac:dyDescent="0.2">
      <c r="A139" s="20"/>
      <c r="B139" s="11" t="s">
        <v>201</v>
      </c>
      <c r="C139" s="2" t="s">
        <v>202</v>
      </c>
      <c r="D139" s="7" t="s">
        <v>12</v>
      </c>
      <c r="E139" s="9" t="s">
        <v>0</v>
      </c>
      <c r="F139" s="40" t="s">
        <v>7</v>
      </c>
      <c r="G139" s="46">
        <f>PINNAE_Geom!$X$9</f>
        <v>1</v>
      </c>
      <c r="H139" s="72">
        <f>PINNAE_Geom!$X$10</f>
        <v>1</v>
      </c>
      <c r="I139" s="56">
        <f>PINNAE_Geom!$W$13</f>
        <v>1</v>
      </c>
      <c r="J139" s="21">
        <f>PINNAE_Geom!$X$13</f>
        <v>0.75</v>
      </c>
      <c r="K139" s="56">
        <f>PINNAE_Geom!$W$14</f>
        <v>0</v>
      </c>
      <c r="L139" s="21">
        <f>PINNAE_Geom!$X$14</f>
        <v>0</v>
      </c>
      <c r="M139" s="56">
        <f>PINNAE_Geom!$W$15</f>
        <v>0</v>
      </c>
      <c r="N139" s="21">
        <f>PINNAE_Geom!$X$15</f>
        <v>0</v>
      </c>
      <c r="O139" s="56">
        <f>PINNAE_Geom!$W$16</f>
        <v>0</v>
      </c>
      <c r="P139" s="21">
        <f>PINNAE_Geom!$X$16</f>
        <v>0</v>
      </c>
      <c r="Q139" s="56">
        <f>PINNAE_Geom!$W$17</f>
        <v>0</v>
      </c>
      <c r="R139" s="21">
        <f>PINNAE_Geom!$X$17</f>
        <v>0</v>
      </c>
      <c r="S139" s="56">
        <f>PINNAE_Geom!$W$18</f>
        <v>0</v>
      </c>
      <c r="T139" s="21">
        <f>PINNAE_Geom!$X$18</f>
        <v>0</v>
      </c>
      <c r="U139" s="56">
        <f>PINNAE_Geom!$W$19</f>
        <v>0</v>
      </c>
      <c r="V139" s="21">
        <f>PINNAE_Geom!$X$19</f>
        <v>0</v>
      </c>
      <c r="W139" s="56">
        <f>PINNAE_Geom!$W$20</f>
        <v>0</v>
      </c>
      <c r="X139" s="21">
        <f>PINNAE_Geom!$X$20</f>
        <v>0</v>
      </c>
      <c r="Y139" s="56">
        <f>PINNAE_Geom!$W$21</f>
        <v>0</v>
      </c>
      <c r="Z139" s="21">
        <f>PINNAE_Geom!$X$21</f>
        <v>0</v>
      </c>
      <c r="AA139" s="56">
        <f>PINNAE_Geom!$W$22</f>
        <v>0</v>
      </c>
      <c r="AB139" s="21">
        <f>PINNAE_Geom!$X$22</f>
        <v>0</v>
      </c>
      <c r="AC139" s="56">
        <f>PINNAE_Geom!$W$23</f>
        <v>0</v>
      </c>
      <c r="AD139" s="21">
        <f>PINNAE_Geom!$X$23</f>
        <v>0</v>
      </c>
      <c r="AE139" s="56">
        <f>PINNAE_Geom!$W$24</f>
        <v>0</v>
      </c>
      <c r="AF139" s="21">
        <f>PINNAE_Geom!$X$24</f>
        <v>0</v>
      </c>
      <c r="AG139" s="56">
        <f>PINNAE_Geom!$W$25</f>
        <v>0</v>
      </c>
      <c r="AH139" s="21">
        <f>PINNAE_Geom!$X$25</f>
        <v>0</v>
      </c>
      <c r="AI139" s="56">
        <f>PINNAE_Geom!$W$26</f>
        <v>0</v>
      </c>
      <c r="AJ139" s="21">
        <f>PINNAE_Geom!$X$26</f>
        <v>0</v>
      </c>
      <c r="AK139" s="56">
        <f>PINNAE_Geom!$W$27</f>
        <v>0</v>
      </c>
      <c r="AL139" s="21">
        <f>PINNAE_Geom!$X$27</f>
        <v>0</v>
      </c>
      <c r="AM139" s="56">
        <f>PINNAE_Geom!$W$28</f>
        <v>0</v>
      </c>
      <c r="AN139" s="21">
        <f>PINNAE_Geom!$X$28</f>
        <v>0</v>
      </c>
      <c r="AO139" s="56">
        <f>PINNAE_Geom!$W$29</f>
        <v>0</v>
      </c>
      <c r="AP139" s="21">
        <f>PINNAE_Geom!$X$29</f>
        <v>0</v>
      </c>
      <c r="AQ139" s="56">
        <f>PINNAE_Geom!$W$30</f>
        <v>0</v>
      </c>
      <c r="AR139" s="21">
        <f>PINNAE_Geom!$X$30</f>
        <v>0</v>
      </c>
      <c r="AS139" s="56">
        <f>PINNAE_Geom!$W$31</f>
        <v>0</v>
      </c>
      <c r="AT139" s="21">
        <f>PINNAE_Geom!$X$31</f>
        <v>0</v>
      </c>
      <c r="AU139" s="56">
        <f>PINNAE_Geom!$W$32</f>
        <v>0</v>
      </c>
      <c r="AV139" s="21">
        <f>PINNAE_Geom!$X$32</f>
        <v>0</v>
      </c>
      <c r="AW139" s="56">
        <f>PINNAE_Geom!$W$33</f>
        <v>0</v>
      </c>
      <c r="AX139" s="21">
        <f>PINNAE_Geom!$X$33</f>
        <v>0</v>
      </c>
      <c r="AY139" s="56">
        <f>PINNAE_Geom!$W$34</f>
        <v>0</v>
      </c>
      <c r="AZ139" s="21">
        <f>PINNAE_Geom!$X$34</f>
        <v>0</v>
      </c>
      <c r="BA139" s="56">
        <f>PINNAE_Geom!$W$35</f>
        <v>0</v>
      </c>
      <c r="BB139" s="21">
        <f>PINNAE_Geom!$X$35</f>
        <v>0</v>
      </c>
      <c r="BC139" s="56">
        <f>PINNAE_Geom!$W$36</f>
        <v>0</v>
      </c>
      <c r="BD139" s="21">
        <f>PINNAE_Geom!$X$36</f>
        <v>0</v>
      </c>
      <c r="BE139" s="56">
        <f>PINNAE_Geom!$W$37</f>
        <v>0</v>
      </c>
      <c r="BF139" s="21">
        <f>PINNAE_Geom!$X$37</f>
        <v>0</v>
      </c>
      <c r="BG139" s="52" t="s">
        <v>69</v>
      </c>
      <c r="BH139" s="16"/>
    </row>
    <row r="140" spans="1:60" x14ac:dyDescent="0.2">
      <c r="A140" s="20"/>
      <c r="B140" s="11" t="s">
        <v>203</v>
      </c>
      <c r="C140" s="2" t="s">
        <v>204</v>
      </c>
      <c r="D140" s="15" t="s">
        <v>12</v>
      </c>
      <c r="E140" s="9" t="s">
        <v>9</v>
      </c>
      <c r="F140" s="40" t="s">
        <v>8</v>
      </c>
      <c r="G140" s="46">
        <f>PINNAE_Geom!$Z$9</f>
        <v>1</v>
      </c>
      <c r="H140" s="72">
        <f>PINNAE_Geom!$Z$10</f>
        <v>6</v>
      </c>
      <c r="I140" s="59">
        <f>PINNAE_Geom!$Y$13</f>
        <v>0</v>
      </c>
      <c r="J140" s="21">
        <f>PINNAE_Geom!$Z$13</f>
        <v>0.5</v>
      </c>
      <c r="K140" s="59">
        <f>PINNAE_Geom!$Y$14</f>
        <v>98</v>
      </c>
      <c r="L140" s="21">
        <f>PINNAE_Geom!$Z$14</f>
        <v>0.5</v>
      </c>
      <c r="M140" s="59">
        <f>PINNAE_Geom!$Y$15</f>
        <v>98.1</v>
      </c>
      <c r="N140" s="21">
        <f>PINNAE_Geom!$Z$15</f>
        <v>0.7</v>
      </c>
      <c r="O140" s="59">
        <f>PINNAE_Geom!$Y$16</f>
        <v>98.5</v>
      </c>
      <c r="P140" s="21">
        <f>PINNAE_Geom!$Z$16</f>
        <v>0.8</v>
      </c>
      <c r="Q140" s="59">
        <f>PINNAE_Geom!$Y$17</f>
        <v>99</v>
      </c>
      <c r="R140" s="21">
        <f>PINNAE_Geom!$Z$17</f>
        <v>0.9</v>
      </c>
      <c r="S140" s="59">
        <f>PINNAE_Geom!$Y$18</f>
        <v>100</v>
      </c>
      <c r="T140" s="21">
        <f>PINNAE_Geom!$Z$18</f>
        <v>1</v>
      </c>
      <c r="U140" s="59">
        <f>PINNAE_Geom!$Y$19</f>
        <v>0</v>
      </c>
      <c r="V140" s="21">
        <f>PINNAE_Geom!$Z$19</f>
        <v>0</v>
      </c>
      <c r="W140" s="59">
        <f>PINNAE_Geom!$Y$20</f>
        <v>0</v>
      </c>
      <c r="X140" s="21">
        <f>PINNAE_Geom!$Z$20</f>
        <v>0</v>
      </c>
      <c r="Y140" s="59">
        <f>PINNAE_Geom!$Y$21</f>
        <v>0</v>
      </c>
      <c r="Z140" s="21">
        <f>PINNAE_Geom!$Z$21</f>
        <v>0</v>
      </c>
      <c r="AA140" s="59">
        <f>PINNAE_Geom!$Y$22</f>
        <v>0</v>
      </c>
      <c r="AB140" s="21">
        <f>PINNAE_Geom!$Z$22</f>
        <v>0</v>
      </c>
      <c r="AC140" s="59">
        <f>PINNAE_Geom!$Y$23</f>
        <v>0</v>
      </c>
      <c r="AD140" s="21">
        <f>PINNAE_Geom!$Z$23</f>
        <v>0</v>
      </c>
      <c r="AE140" s="59">
        <f>PINNAE_Geom!$Y$24</f>
        <v>0</v>
      </c>
      <c r="AF140" s="21">
        <f>PINNAE_Geom!$Z$24</f>
        <v>0</v>
      </c>
      <c r="AG140" s="59">
        <f>PINNAE_Geom!$Y$25</f>
        <v>0</v>
      </c>
      <c r="AH140" s="21">
        <f>PINNAE_Geom!$Z$25</f>
        <v>0</v>
      </c>
      <c r="AI140" s="59">
        <f>PINNAE_Geom!$Y$26</f>
        <v>0</v>
      </c>
      <c r="AJ140" s="21">
        <f>PINNAE_Geom!$Z$26</f>
        <v>0</v>
      </c>
      <c r="AK140" s="59">
        <f>PINNAE_Geom!$Y$27</f>
        <v>0</v>
      </c>
      <c r="AL140" s="21">
        <f>PINNAE_Geom!$Z$27</f>
        <v>0</v>
      </c>
      <c r="AM140" s="59">
        <f>PINNAE_Geom!$Y$28</f>
        <v>0</v>
      </c>
      <c r="AN140" s="21">
        <f>PINNAE_Geom!$Z$28</f>
        <v>0</v>
      </c>
      <c r="AO140" s="59">
        <f>PINNAE_Geom!$Y$29</f>
        <v>0</v>
      </c>
      <c r="AP140" s="21">
        <f>PINNAE_Geom!$Z$29</f>
        <v>0</v>
      </c>
      <c r="AQ140" s="59">
        <f>PINNAE_Geom!$Y$30</f>
        <v>0</v>
      </c>
      <c r="AR140" s="21">
        <f>PINNAE_Geom!$Z$30</f>
        <v>0</v>
      </c>
      <c r="AS140" s="59">
        <f>PINNAE_Geom!$Y$31</f>
        <v>0</v>
      </c>
      <c r="AT140" s="21">
        <f>PINNAE_Geom!$Z$31</f>
        <v>0</v>
      </c>
      <c r="AU140" s="59">
        <f>PINNAE_Geom!$Y$32</f>
        <v>0</v>
      </c>
      <c r="AV140" s="21">
        <f>PINNAE_Geom!$Z$32</f>
        <v>0</v>
      </c>
      <c r="AW140" s="59">
        <f>PINNAE_Geom!$Y$33</f>
        <v>0</v>
      </c>
      <c r="AX140" s="21">
        <f>PINNAE_Geom!$Z$33</f>
        <v>0</v>
      </c>
      <c r="AY140" s="59">
        <f>PINNAE_Geom!$Y$34</f>
        <v>0</v>
      </c>
      <c r="AZ140" s="21">
        <f>PINNAE_Geom!$Z$34</f>
        <v>0</v>
      </c>
      <c r="BA140" s="59">
        <f>PINNAE_Geom!$Y$35</f>
        <v>0</v>
      </c>
      <c r="BB140" s="21">
        <f>PINNAE_Geom!$Z$35</f>
        <v>0</v>
      </c>
      <c r="BC140" s="59">
        <f>PINNAE_Geom!$Y$36</f>
        <v>0</v>
      </c>
      <c r="BD140" s="21">
        <f>PINNAE_Geom!$Z$36</f>
        <v>0</v>
      </c>
      <c r="BE140" s="59">
        <f>PINNAE_Geom!$Y$37</f>
        <v>0</v>
      </c>
      <c r="BF140" s="21">
        <f>PINNAE_Geom!$Z$37</f>
        <v>0</v>
      </c>
      <c r="BG140" s="52" t="s">
        <v>69</v>
      </c>
      <c r="BH140" s="16"/>
    </row>
    <row r="141" spans="1:60" x14ac:dyDescent="0.2">
      <c r="A141" s="20"/>
      <c r="B141" s="11" t="s">
        <v>205</v>
      </c>
      <c r="C141" s="2" t="s">
        <v>206</v>
      </c>
      <c r="D141" s="15" t="s">
        <v>12</v>
      </c>
      <c r="E141" s="9" t="s">
        <v>0</v>
      </c>
      <c r="F141" s="40" t="s">
        <v>7</v>
      </c>
      <c r="G141" s="46">
        <f>PINNAE_Geom!$AA$9</f>
        <v>1</v>
      </c>
      <c r="H141" s="72">
        <f>PINNAE_Geom!$AA$10</f>
        <v>6</v>
      </c>
      <c r="I141" s="59">
        <f>PINNAE_Geom!$Y$13</f>
        <v>0</v>
      </c>
      <c r="J141" s="21">
        <f>PINNAE_Geom!$AA$13</f>
        <v>0.01</v>
      </c>
      <c r="K141" s="59">
        <f>PINNAE_Geom!$Y$14</f>
        <v>98</v>
      </c>
      <c r="L141" s="21">
        <f>PINNAE_Geom!$AA$14</f>
        <v>0.01</v>
      </c>
      <c r="M141" s="59">
        <f>PINNAE_Geom!$Y$15</f>
        <v>98.1</v>
      </c>
      <c r="N141" s="21">
        <f>PINNAE_Geom!$AA$15</f>
        <v>0.01</v>
      </c>
      <c r="O141" s="59">
        <f>PINNAE_Geom!$Y$16</f>
        <v>98.5</v>
      </c>
      <c r="P141" s="21">
        <f>PINNAE_Geom!$AA$16</f>
        <v>0.01</v>
      </c>
      <c r="Q141" s="59">
        <f>PINNAE_Geom!$Y$17</f>
        <v>99</v>
      </c>
      <c r="R141" s="21">
        <f>PINNAE_Geom!$AA$17</f>
        <v>0.01</v>
      </c>
      <c r="S141" s="59">
        <f>PINNAE_Geom!$Y$18</f>
        <v>100</v>
      </c>
      <c r="T141" s="21">
        <f>PINNAE_Geom!$AA$18</f>
        <v>0.01</v>
      </c>
      <c r="U141" s="59">
        <f>PINNAE_Geom!$Y$19</f>
        <v>0</v>
      </c>
      <c r="V141" s="21">
        <f>PINNAE_Geom!$AA$19</f>
        <v>0</v>
      </c>
      <c r="W141" s="59">
        <f>PINNAE_Geom!$Y$20</f>
        <v>0</v>
      </c>
      <c r="X141" s="21">
        <f>PINNAE_Geom!$AA$20</f>
        <v>0</v>
      </c>
      <c r="Y141" s="59">
        <f>PINNAE_Geom!$Y$21</f>
        <v>0</v>
      </c>
      <c r="Z141" s="21">
        <f>PINNAE_Geom!$AA$21</f>
        <v>0</v>
      </c>
      <c r="AA141" s="59">
        <f>PINNAE_Geom!$Y$22</f>
        <v>0</v>
      </c>
      <c r="AB141" s="21">
        <f>PINNAE_Geom!$AA$22</f>
        <v>0</v>
      </c>
      <c r="AC141" s="59">
        <f>PINNAE_Geom!$Y$23</f>
        <v>0</v>
      </c>
      <c r="AD141" s="21">
        <f>PINNAE_Geom!$AA$23</f>
        <v>0</v>
      </c>
      <c r="AE141" s="59">
        <f>PINNAE_Geom!$Y$24</f>
        <v>0</v>
      </c>
      <c r="AF141" s="21">
        <f>PINNAE_Geom!$AA$24</f>
        <v>0</v>
      </c>
      <c r="AG141" s="59">
        <f>PINNAE_Geom!$Y$25</f>
        <v>0</v>
      </c>
      <c r="AH141" s="21">
        <f>PINNAE_Geom!$AA$25</f>
        <v>0</v>
      </c>
      <c r="AI141" s="59">
        <f>PINNAE_Geom!$Y$26</f>
        <v>0</v>
      </c>
      <c r="AJ141" s="21">
        <f>PINNAE_Geom!$AA$26</f>
        <v>0</v>
      </c>
      <c r="AK141" s="59">
        <f>PINNAE_Geom!$Y$27</f>
        <v>0</v>
      </c>
      <c r="AL141" s="21">
        <f>PINNAE_Geom!$AA$27</f>
        <v>0</v>
      </c>
      <c r="AM141" s="59">
        <f>PINNAE_Geom!$Y$28</f>
        <v>0</v>
      </c>
      <c r="AN141" s="21">
        <f>PINNAE_Geom!$AA$28</f>
        <v>0</v>
      </c>
      <c r="AO141" s="59">
        <f>PINNAE_Geom!$Y$29</f>
        <v>0</v>
      </c>
      <c r="AP141" s="21">
        <f>PINNAE_Geom!$AA$29</f>
        <v>0</v>
      </c>
      <c r="AQ141" s="59">
        <f>PINNAE_Geom!$Y$30</f>
        <v>0</v>
      </c>
      <c r="AR141" s="21">
        <f>PINNAE_Geom!$AA$30</f>
        <v>0</v>
      </c>
      <c r="AS141" s="59">
        <f>PINNAE_Geom!$Y$31</f>
        <v>0</v>
      </c>
      <c r="AT141" s="21">
        <f>PINNAE_Geom!$AA$31</f>
        <v>0</v>
      </c>
      <c r="AU141" s="59">
        <f>PINNAE_Geom!$Y$32</f>
        <v>0</v>
      </c>
      <c r="AV141" s="21">
        <f>PINNAE_Geom!$AA$32</f>
        <v>0</v>
      </c>
      <c r="AW141" s="59">
        <f>PINNAE_Geom!$Y$33</f>
        <v>0</v>
      </c>
      <c r="AX141" s="21">
        <f>PINNAE_Geom!$AA$33</f>
        <v>0</v>
      </c>
      <c r="AY141" s="59">
        <f>PINNAE_Geom!$Y$34</f>
        <v>0</v>
      </c>
      <c r="AZ141" s="21">
        <f>PINNAE_Geom!$AA$34</f>
        <v>0</v>
      </c>
      <c r="BA141" s="59">
        <f>PINNAE_Geom!$Y$35</f>
        <v>0</v>
      </c>
      <c r="BB141" s="21">
        <f>PINNAE_Geom!$AA$35</f>
        <v>0</v>
      </c>
      <c r="BC141" s="59">
        <f>PINNAE_Geom!$Y$36</f>
        <v>0</v>
      </c>
      <c r="BD141" s="21">
        <f>PINNAE_Geom!$AA$36</f>
        <v>0</v>
      </c>
      <c r="BE141" s="59">
        <f>PINNAE_Geom!$Y$37</f>
        <v>0</v>
      </c>
      <c r="BF141" s="21">
        <f>PINNAE_Geom!$AA$37</f>
        <v>0</v>
      </c>
      <c r="BG141" s="52" t="s">
        <v>69</v>
      </c>
      <c r="BH141" s="16"/>
    </row>
    <row r="142" spans="1:60" x14ac:dyDescent="0.2">
      <c r="A142" s="20"/>
      <c r="B142" s="11" t="s">
        <v>207</v>
      </c>
      <c r="C142" s="2" t="s">
        <v>214</v>
      </c>
      <c r="D142" s="33" t="s">
        <v>12</v>
      </c>
      <c r="E142" s="9" t="s">
        <v>9</v>
      </c>
      <c r="F142" s="40" t="s">
        <v>8</v>
      </c>
      <c r="G142" s="46">
        <f>PINNAE_Geom!$AC$9</f>
        <v>1</v>
      </c>
      <c r="H142" s="72">
        <f>PINNAE_Geom!$AC$10</f>
        <v>2</v>
      </c>
      <c r="I142" s="57">
        <f>PINNAE_Geom!$AB$13</f>
        <v>0</v>
      </c>
      <c r="J142" s="21">
        <f>PINNAE_Geom!$AC$13</f>
        <v>0.1</v>
      </c>
      <c r="K142" s="57">
        <f>PINNAE_Geom!$AB$14</f>
        <v>100</v>
      </c>
      <c r="L142" s="21">
        <f>PINNAE_Geom!$AC$14</f>
        <v>0.01</v>
      </c>
      <c r="M142" s="57">
        <f>PINNAE_Geom!$AB$15</f>
        <v>0</v>
      </c>
      <c r="N142" s="21">
        <f>PINNAE_Geom!$AC$15</f>
        <v>0</v>
      </c>
      <c r="O142" s="57">
        <f>PINNAE_Geom!$AB$16</f>
        <v>0</v>
      </c>
      <c r="P142" s="21">
        <f>PINNAE_Geom!$AC$16</f>
        <v>0</v>
      </c>
      <c r="Q142" s="57">
        <f>PINNAE_Geom!$AB$17</f>
        <v>0</v>
      </c>
      <c r="R142" s="21">
        <f>PINNAE_Geom!$AC$17</f>
        <v>0</v>
      </c>
      <c r="S142" s="57">
        <f>PINNAE_Geom!$AB$18</f>
        <v>0</v>
      </c>
      <c r="T142" s="21">
        <f>PINNAE_Geom!$AC$18</f>
        <v>0</v>
      </c>
      <c r="U142" s="57">
        <f>PINNAE_Geom!$AB$19</f>
        <v>0</v>
      </c>
      <c r="V142" s="21">
        <f>PINNAE_Geom!$AC$19</f>
        <v>0</v>
      </c>
      <c r="W142" s="57">
        <f>PINNAE_Geom!$AB$20</f>
        <v>0</v>
      </c>
      <c r="X142" s="21">
        <f>PINNAE_Geom!$AC$20</f>
        <v>0</v>
      </c>
      <c r="Y142" s="57">
        <f>PINNAE_Geom!$AB$21</f>
        <v>0</v>
      </c>
      <c r="Z142" s="21">
        <f>PINNAE_Geom!$AC$21</f>
        <v>0</v>
      </c>
      <c r="AA142" s="57">
        <f>PINNAE_Geom!$AB$22</f>
        <v>0</v>
      </c>
      <c r="AB142" s="21">
        <f>PINNAE_Geom!$AC$22</f>
        <v>0</v>
      </c>
      <c r="AC142" s="57">
        <f>PINNAE_Geom!$AB$23</f>
        <v>0</v>
      </c>
      <c r="AD142" s="21">
        <f>PINNAE_Geom!$AC$23</f>
        <v>0</v>
      </c>
      <c r="AE142" s="57">
        <f>PINNAE_Geom!$AB$24</f>
        <v>0</v>
      </c>
      <c r="AF142" s="21">
        <f>PINNAE_Geom!$AC$24</f>
        <v>0</v>
      </c>
      <c r="AG142" s="57">
        <f>PINNAE_Geom!$AB$25</f>
        <v>0</v>
      </c>
      <c r="AH142" s="21">
        <f>PINNAE_Geom!$AC$25</f>
        <v>0</v>
      </c>
      <c r="AI142" s="57">
        <f>PINNAE_Geom!$AB$26</f>
        <v>0</v>
      </c>
      <c r="AJ142" s="21">
        <f>PINNAE_Geom!$AC$26</f>
        <v>0</v>
      </c>
      <c r="AK142" s="57">
        <f>PINNAE_Geom!$AB$27</f>
        <v>0</v>
      </c>
      <c r="AL142" s="21">
        <f>PINNAE_Geom!$AC$27</f>
        <v>0</v>
      </c>
      <c r="AM142" s="57">
        <f>PINNAE_Geom!$AB$28</f>
        <v>0</v>
      </c>
      <c r="AN142" s="21">
        <f>PINNAE_Geom!$AC$28</f>
        <v>0</v>
      </c>
      <c r="AO142" s="57">
        <f>PINNAE_Geom!$AB$29</f>
        <v>0</v>
      </c>
      <c r="AP142" s="21">
        <f>PINNAE_Geom!$AC$29</f>
        <v>0</v>
      </c>
      <c r="AQ142" s="57">
        <f>PINNAE_Geom!$AB$30</f>
        <v>0</v>
      </c>
      <c r="AR142" s="21">
        <f>PINNAE_Geom!$AC$30</f>
        <v>0</v>
      </c>
      <c r="AS142" s="57">
        <f>PINNAE_Geom!$AB$31</f>
        <v>0</v>
      </c>
      <c r="AT142" s="21">
        <f>PINNAE_Geom!$AC$31</f>
        <v>0</v>
      </c>
      <c r="AU142" s="57">
        <f>PINNAE_Geom!$AB$32</f>
        <v>0</v>
      </c>
      <c r="AV142" s="21">
        <f>PINNAE_Geom!$AC$32</f>
        <v>0</v>
      </c>
      <c r="AW142" s="57">
        <f>PINNAE_Geom!$AB$33</f>
        <v>0</v>
      </c>
      <c r="AX142" s="21">
        <f>PINNAE_Geom!$AC$33</f>
        <v>0</v>
      </c>
      <c r="AY142" s="57">
        <f>PINNAE_Geom!$AB$34</f>
        <v>0</v>
      </c>
      <c r="AZ142" s="21">
        <f>PINNAE_Geom!$AC$34</f>
        <v>0</v>
      </c>
      <c r="BA142" s="57">
        <f>PINNAE_Geom!$AB$35</f>
        <v>0</v>
      </c>
      <c r="BB142" s="21">
        <f>PINNAE_Geom!$AC$35</f>
        <v>0</v>
      </c>
      <c r="BC142" s="57">
        <f>PINNAE_Geom!$AB$36</f>
        <v>0</v>
      </c>
      <c r="BD142" s="21">
        <f>PINNAE_Geom!$AC$36</f>
        <v>0</v>
      </c>
      <c r="BE142" s="57">
        <f>PINNAE_Geom!$AB$37</f>
        <v>0</v>
      </c>
      <c r="BF142" s="21">
        <f>PINNAE_Geom!$AC$37</f>
        <v>0</v>
      </c>
      <c r="BG142" s="52" t="s">
        <v>69</v>
      </c>
      <c r="BH142" s="16"/>
    </row>
    <row r="143" spans="1:60" x14ac:dyDescent="0.2">
      <c r="A143" s="20"/>
      <c r="B143" s="11" t="s">
        <v>210</v>
      </c>
      <c r="C143" s="2" t="s">
        <v>215</v>
      </c>
      <c r="D143" s="33" t="s">
        <v>12</v>
      </c>
      <c r="E143" s="9" t="s">
        <v>9</v>
      </c>
      <c r="F143" s="40" t="s">
        <v>8</v>
      </c>
      <c r="G143" s="46">
        <f>PINNAE_Geom!$AE$9</f>
        <v>1</v>
      </c>
      <c r="H143" s="72">
        <f>PINNAE_Geom!$AE$10</f>
        <v>6</v>
      </c>
      <c r="I143" s="57">
        <f>PINNAE_Geom!$AD$13</f>
        <v>0</v>
      </c>
      <c r="J143" s="21">
        <f>PINNAE_Geom!$AE$13</f>
        <v>0.1</v>
      </c>
      <c r="K143" s="57">
        <f>PINNAE_Geom!$AD$14</f>
        <v>20</v>
      </c>
      <c r="L143" s="21">
        <f>PINNAE_Geom!$AE$14</f>
        <v>0.4</v>
      </c>
      <c r="M143" s="57">
        <f>PINNAE_Geom!$AD$15</f>
        <v>40</v>
      </c>
      <c r="N143" s="21">
        <f>PINNAE_Geom!$AE$15</f>
        <v>1</v>
      </c>
      <c r="O143" s="57">
        <f>PINNAE_Geom!$AD$16</f>
        <v>60</v>
      </c>
      <c r="P143" s="21">
        <f>PINNAE_Geom!$AE$16</f>
        <v>0.4</v>
      </c>
      <c r="Q143" s="57">
        <f>PINNAE_Geom!$AD$17</f>
        <v>80</v>
      </c>
      <c r="R143" s="21">
        <f>PINNAE_Geom!$AE$17</f>
        <v>0.2</v>
      </c>
      <c r="S143" s="57">
        <f>PINNAE_Geom!$AD$18</f>
        <v>100</v>
      </c>
      <c r="T143" s="21">
        <f>PINNAE_Geom!$AE$18</f>
        <v>0.1</v>
      </c>
      <c r="U143" s="57">
        <f>PINNAE_Geom!$AD$19</f>
        <v>0</v>
      </c>
      <c r="V143" s="21">
        <f>PINNAE_Geom!$AE$19</f>
        <v>0</v>
      </c>
      <c r="W143" s="57">
        <f>PINNAE_Geom!$AD$20</f>
        <v>0</v>
      </c>
      <c r="X143" s="21">
        <f>PINNAE_Geom!$AE$20</f>
        <v>0</v>
      </c>
      <c r="Y143" s="57">
        <f>PINNAE_Geom!$AD$21</f>
        <v>0</v>
      </c>
      <c r="Z143" s="21">
        <f>PINNAE_Geom!$AE$21</f>
        <v>0</v>
      </c>
      <c r="AA143" s="57">
        <f>PINNAE_Geom!$AD$22</f>
        <v>0</v>
      </c>
      <c r="AB143" s="21">
        <f>PINNAE_Geom!$AE$22</f>
        <v>0</v>
      </c>
      <c r="AC143" s="57">
        <f>PINNAE_Geom!$AD$23</f>
        <v>0</v>
      </c>
      <c r="AD143" s="21">
        <f>PINNAE_Geom!$AE$23</f>
        <v>0</v>
      </c>
      <c r="AE143" s="57">
        <f>PINNAE_Geom!$AD$24</f>
        <v>0</v>
      </c>
      <c r="AF143" s="21">
        <f>PINNAE_Geom!$AE$24</f>
        <v>0</v>
      </c>
      <c r="AG143" s="57">
        <f>PINNAE_Geom!$AD$25</f>
        <v>0</v>
      </c>
      <c r="AH143" s="21">
        <f>PINNAE_Geom!$AE$25</f>
        <v>0</v>
      </c>
      <c r="AI143" s="57">
        <f>PINNAE_Geom!$AD$26</f>
        <v>0</v>
      </c>
      <c r="AJ143" s="21">
        <f>PINNAE_Geom!$AE$26</f>
        <v>0</v>
      </c>
      <c r="AK143" s="57">
        <f>PINNAE_Geom!$AD$27</f>
        <v>0</v>
      </c>
      <c r="AL143" s="21">
        <f>PINNAE_Geom!$AE$27</f>
        <v>0</v>
      </c>
      <c r="AM143" s="57">
        <f>PINNAE_Geom!$AD$28</f>
        <v>0</v>
      </c>
      <c r="AN143" s="21">
        <f>PINNAE_Geom!$AE$28</f>
        <v>0</v>
      </c>
      <c r="AO143" s="57">
        <f>PINNAE_Geom!$AD$29</f>
        <v>0</v>
      </c>
      <c r="AP143" s="21">
        <f>PINNAE_Geom!$AE$29</f>
        <v>0</v>
      </c>
      <c r="AQ143" s="57">
        <f>PINNAE_Geom!$AD$30</f>
        <v>0</v>
      </c>
      <c r="AR143" s="21">
        <f>PINNAE_Geom!$AE$30</f>
        <v>0</v>
      </c>
      <c r="AS143" s="57">
        <f>PINNAE_Geom!$AD$31</f>
        <v>0</v>
      </c>
      <c r="AT143" s="21">
        <f>PINNAE_Geom!$AE$31</f>
        <v>0</v>
      </c>
      <c r="AU143" s="57">
        <f>PINNAE_Geom!$AD$32</f>
        <v>0</v>
      </c>
      <c r="AV143" s="21">
        <f>PINNAE_Geom!$AE$32</f>
        <v>0</v>
      </c>
      <c r="AW143" s="57">
        <f>PINNAE_Geom!$AD$33</f>
        <v>0</v>
      </c>
      <c r="AX143" s="21">
        <f>PINNAE_Geom!$AE$33</f>
        <v>0</v>
      </c>
      <c r="AY143" s="57">
        <f>PINNAE_Geom!$AD$34</f>
        <v>0</v>
      </c>
      <c r="AZ143" s="21">
        <f>PINNAE_Geom!$AE$34</f>
        <v>0</v>
      </c>
      <c r="BA143" s="57">
        <f>PINNAE_Geom!$AD$35</f>
        <v>0</v>
      </c>
      <c r="BB143" s="21">
        <f>PINNAE_Geom!$AE$35</f>
        <v>0</v>
      </c>
      <c r="BC143" s="57">
        <f>PINNAE_Geom!$AD$36</f>
        <v>0</v>
      </c>
      <c r="BD143" s="21">
        <f>PINNAE_Geom!$AE$36</f>
        <v>0</v>
      </c>
      <c r="BE143" s="57">
        <f>PINNAE_Geom!$AD$37</f>
        <v>0</v>
      </c>
      <c r="BF143" s="21">
        <f>PINNAE_Geom!$AE$37</f>
        <v>0</v>
      </c>
      <c r="BG143" s="52" t="s">
        <v>69</v>
      </c>
      <c r="BH143" s="16"/>
    </row>
    <row r="144" spans="1:60" x14ac:dyDescent="0.2">
      <c r="A144" s="20"/>
      <c r="B144" s="11" t="s">
        <v>211</v>
      </c>
      <c r="C144" s="2" t="s">
        <v>216</v>
      </c>
      <c r="D144" s="33" t="s">
        <v>12</v>
      </c>
      <c r="E144" s="9" t="s">
        <v>9</v>
      </c>
      <c r="F144" s="40" t="s">
        <v>8</v>
      </c>
      <c r="G144" s="46">
        <f>PINNAE_Geom!$AG$9</f>
        <v>1</v>
      </c>
      <c r="H144" s="72">
        <f>PINNAE_Geom!$AG$10</f>
        <v>1</v>
      </c>
      <c r="I144" s="57">
        <f>PINNAE_Geom!$AF$13</f>
        <v>0</v>
      </c>
      <c r="J144" s="21">
        <f>PINNAE_Geom!$AG$13</f>
        <v>0</v>
      </c>
      <c r="K144" s="57">
        <f>PINNAE_Geom!$AF$14</f>
        <v>0</v>
      </c>
      <c r="L144" s="21">
        <f>PINNAE_Geom!$AG$14</f>
        <v>0</v>
      </c>
      <c r="M144" s="57">
        <f>PINNAE_Geom!$AF$15</f>
        <v>0</v>
      </c>
      <c r="N144" s="21">
        <f>PINNAE_Geom!$AG$15</f>
        <v>0</v>
      </c>
      <c r="O144" s="57">
        <f>PINNAE_Geom!$AF$16</f>
        <v>0</v>
      </c>
      <c r="P144" s="21">
        <f>PINNAE_Geom!$AG$16</f>
        <v>0</v>
      </c>
      <c r="Q144" s="57">
        <f>PINNAE_Geom!$AF$17</f>
        <v>0</v>
      </c>
      <c r="R144" s="21">
        <f>PINNAE_Geom!$AG$17</f>
        <v>0</v>
      </c>
      <c r="S144" s="57">
        <f>PINNAE_Geom!$AF$18</f>
        <v>0</v>
      </c>
      <c r="T144" s="21">
        <f>PINNAE_Geom!$AG$18</f>
        <v>0</v>
      </c>
      <c r="U144" s="57">
        <f>PINNAE_Geom!$AF$19</f>
        <v>0</v>
      </c>
      <c r="V144" s="21">
        <f>PINNAE_Geom!$AG$19</f>
        <v>0</v>
      </c>
      <c r="W144" s="57">
        <f>PINNAE_Geom!$AF$20</f>
        <v>0</v>
      </c>
      <c r="X144" s="21">
        <f>PINNAE_Geom!$AG$20</f>
        <v>0</v>
      </c>
      <c r="Y144" s="57">
        <f>PINNAE_Geom!$AF$21</f>
        <v>0</v>
      </c>
      <c r="Z144" s="21">
        <f>PINNAE_Geom!$AG$21</f>
        <v>0</v>
      </c>
      <c r="AA144" s="57">
        <f>PINNAE_Geom!$AF$22</f>
        <v>0</v>
      </c>
      <c r="AB144" s="21">
        <f>PINNAE_Geom!$AG$22</f>
        <v>0</v>
      </c>
      <c r="AC144" s="57">
        <f>PINNAE_Geom!$AF$23</f>
        <v>0</v>
      </c>
      <c r="AD144" s="21">
        <f>PINNAE_Geom!$AG$23</f>
        <v>0</v>
      </c>
      <c r="AE144" s="57">
        <f>PINNAE_Geom!$AF$24</f>
        <v>0</v>
      </c>
      <c r="AF144" s="21">
        <f>PINNAE_Geom!$AG$24</f>
        <v>0</v>
      </c>
      <c r="AG144" s="57">
        <f>PINNAE_Geom!$AF$25</f>
        <v>0</v>
      </c>
      <c r="AH144" s="21">
        <f>PINNAE_Geom!$AG$25</f>
        <v>0</v>
      </c>
      <c r="AI144" s="57">
        <f>PINNAE_Geom!$AF$26</f>
        <v>0</v>
      </c>
      <c r="AJ144" s="21">
        <f>PINNAE_Geom!$AG$26</f>
        <v>0</v>
      </c>
      <c r="AK144" s="57">
        <f>PINNAE_Geom!$AF$27</f>
        <v>0</v>
      </c>
      <c r="AL144" s="21">
        <f>PINNAE_Geom!$AG$27</f>
        <v>0</v>
      </c>
      <c r="AM144" s="57">
        <f>PINNAE_Geom!$AF$28</f>
        <v>0</v>
      </c>
      <c r="AN144" s="21">
        <f>PINNAE_Geom!$AG$28</f>
        <v>0</v>
      </c>
      <c r="AO144" s="57">
        <f>PINNAE_Geom!$AF$29</f>
        <v>0</v>
      </c>
      <c r="AP144" s="21">
        <f>PINNAE_Geom!$AG$29</f>
        <v>0</v>
      </c>
      <c r="AQ144" s="57">
        <f>PINNAE_Geom!$AF$30</f>
        <v>0</v>
      </c>
      <c r="AR144" s="21">
        <f>PINNAE_Geom!$AG$30</f>
        <v>0</v>
      </c>
      <c r="AS144" s="57">
        <f>PINNAE_Geom!$AF$31</f>
        <v>0</v>
      </c>
      <c r="AT144" s="21">
        <f>PINNAE_Geom!$AG$31</f>
        <v>0</v>
      </c>
      <c r="AU144" s="57">
        <f>PINNAE_Geom!$AF$32</f>
        <v>0</v>
      </c>
      <c r="AV144" s="21">
        <f>PINNAE_Geom!$AG$32</f>
        <v>0</v>
      </c>
      <c r="AW144" s="57">
        <f>PINNAE_Geom!$AF$33</f>
        <v>0</v>
      </c>
      <c r="AX144" s="21">
        <f>PINNAE_Geom!$AG$33</f>
        <v>0</v>
      </c>
      <c r="AY144" s="57">
        <f>PINNAE_Geom!$AF$34</f>
        <v>0</v>
      </c>
      <c r="AZ144" s="21">
        <f>PINNAE_Geom!$AG$34</f>
        <v>0</v>
      </c>
      <c r="BA144" s="57">
        <f>PINNAE_Geom!$AF$35</f>
        <v>0</v>
      </c>
      <c r="BB144" s="21">
        <f>PINNAE_Geom!$AG$35</f>
        <v>0</v>
      </c>
      <c r="BC144" s="57">
        <f>PINNAE_Geom!$AF$36</f>
        <v>0</v>
      </c>
      <c r="BD144" s="21">
        <f>PINNAE_Geom!$AG$36</f>
        <v>0</v>
      </c>
      <c r="BE144" s="57">
        <f>PINNAE_Geom!$AF$37</f>
        <v>0</v>
      </c>
      <c r="BF144" s="21">
        <f>PINNAE_Geom!$AG$37</f>
        <v>0</v>
      </c>
      <c r="BG144" s="52" t="s">
        <v>69</v>
      </c>
      <c r="BH144" s="16"/>
    </row>
    <row r="145" spans="1:60" x14ac:dyDescent="0.2">
      <c r="A145" s="20"/>
      <c r="B145" s="11" t="s">
        <v>212</v>
      </c>
      <c r="C145" s="211" t="s">
        <v>733</v>
      </c>
      <c r="D145" s="15" t="s">
        <v>12</v>
      </c>
      <c r="E145" s="9" t="s">
        <v>443</v>
      </c>
      <c r="F145" s="40" t="s">
        <v>6</v>
      </c>
      <c r="G145" s="46">
        <f>PINNAE_Geom!$AJ$9</f>
        <v>1</v>
      </c>
      <c r="H145" s="72">
        <f>PINNAE_Geom!$AJ$10</f>
        <v>1</v>
      </c>
      <c r="I145" s="59">
        <f>PINNAE_Geom!$AI$13</f>
        <v>0</v>
      </c>
      <c r="J145" s="21">
        <f>PINNAE_Geom!$AJ$13</f>
        <v>3000</v>
      </c>
      <c r="K145" s="59">
        <f>PINNAE_Geom!$AI$14</f>
        <v>0</v>
      </c>
      <c r="L145" s="21">
        <f>PINNAE_Geom!$AJ$14</f>
        <v>0</v>
      </c>
      <c r="M145" s="59">
        <f>PINNAE_Geom!$AI$15</f>
        <v>0</v>
      </c>
      <c r="N145" s="21">
        <f>PINNAE_Geom!$AJ$15</f>
        <v>0</v>
      </c>
      <c r="O145" s="59">
        <f>PINNAE_Geom!$AI$16</f>
        <v>0</v>
      </c>
      <c r="P145" s="21">
        <f>PINNAE_Geom!$AJ$16</f>
        <v>0</v>
      </c>
      <c r="Q145" s="59">
        <f>PINNAE_Geom!$AI$17</f>
        <v>0</v>
      </c>
      <c r="R145" s="21">
        <f>PINNAE_Geom!$AJ$17</f>
        <v>0</v>
      </c>
      <c r="S145" s="59">
        <f>PINNAE_Geom!$AI$18</f>
        <v>0</v>
      </c>
      <c r="T145" s="21">
        <f>PINNAE_Geom!$AJ$18</f>
        <v>0</v>
      </c>
      <c r="U145" s="59">
        <f>PINNAE_Geom!$AI$19</f>
        <v>0</v>
      </c>
      <c r="V145" s="21">
        <f>PINNAE_Geom!$AJ$19</f>
        <v>0</v>
      </c>
      <c r="W145" s="59">
        <f>PINNAE_Geom!$AI$20</f>
        <v>0</v>
      </c>
      <c r="X145" s="21">
        <f>PINNAE_Geom!$AJ$20</f>
        <v>0</v>
      </c>
      <c r="Y145" s="59">
        <f>PINNAE_Geom!$AI$21</f>
        <v>0</v>
      </c>
      <c r="Z145" s="21">
        <f>PINNAE_Geom!$AJ$21</f>
        <v>0</v>
      </c>
      <c r="AA145" s="59">
        <f>PINNAE_Geom!$AI$22</f>
        <v>0</v>
      </c>
      <c r="AB145" s="21">
        <f>PINNAE_Geom!$AJ$22</f>
        <v>0</v>
      </c>
      <c r="AC145" s="59">
        <f>PINNAE_Geom!$AI$23</f>
        <v>0</v>
      </c>
      <c r="AD145" s="21">
        <f>PINNAE_Geom!$AJ$23</f>
        <v>0</v>
      </c>
      <c r="AE145" s="59">
        <f>PINNAE_Geom!$AI$24</f>
        <v>0</v>
      </c>
      <c r="AF145" s="21">
        <f>PINNAE_Geom!$AJ$24</f>
        <v>0</v>
      </c>
      <c r="AG145" s="59">
        <f>PINNAE_Geom!$AI$25</f>
        <v>0</v>
      </c>
      <c r="AH145" s="21">
        <f>PINNAE_Geom!$AJ$25</f>
        <v>0</v>
      </c>
      <c r="AI145" s="59">
        <f>PINNAE_Geom!$AI$26</f>
        <v>0</v>
      </c>
      <c r="AJ145" s="21">
        <f>PINNAE_Geom!$AJ$26</f>
        <v>0</v>
      </c>
      <c r="AK145" s="59">
        <f>PINNAE_Geom!$AI$27</f>
        <v>0</v>
      </c>
      <c r="AL145" s="21">
        <f>PINNAE_Geom!$AJ$27</f>
        <v>0</v>
      </c>
      <c r="AM145" s="59">
        <f>PINNAE_Geom!$AI$28</f>
        <v>0</v>
      </c>
      <c r="AN145" s="21">
        <f>PINNAE_Geom!$AJ$28</f>
        <v>0</v>
      </c>
      <c r="AO145" s="59">
        <f>PINNAE_Geom!$AI$29</f>
        <v>0</v>
      </c>
      <c r="AP145" s="21">
        <f>PINNAE_Geom!$AJ$29</f>
        <v>0</v>
      </c>
      <c r="AQ145" s="59">
        <f>PINNAE_Geom!$AI$30</f>
        <v>0</v>
      </c>
      <c r="AR145" s="21">
        <f>PINNAE_Geom!$AJ$30</f>
        <v>0</v>
      </c>
      <c r="AS145" s="59">
        <f>PINNAE_Geom!$AI$31</f>
        <v>0</v>
      </c>
      <c r="AT145" s="21">
        <f>PINNAE_Geom!$AJ$31</f>
        <v>0</v>
      </c>
      <c r="AU145" s="59">
        <f>PINNAE_Geom!$AI$32</f>
        <v>0</v>
      </c>
      <c r="AV145" s="21">
        <f>PINNAE_Geom!$AJ$32</f>
        <v>0</v>
      </c>
      <c r="AW145" s="59">
        <f>PINNAE_Geom!$AI$33</f>
        <v>0</v>
      </c>
      <c r="AX145" s="21">
        <f>PINNAE_Geom!$AJ$33</f>
        <v>0</v>
      </c>
      <c r="AY145" s="59">
        <f>PINNAE_Geom!$AI$34</f>
        <v>0</v>
      </c>
      <c r="AZ145" s="21">
        <f>PINNAE_Geom!$AJ$34</f>
        <v>0</v>
      </c>
      <c r="BA145" s="59">
        <f>PINNAE_Geom!$AI$35</f>
        <v>0</v>
      </c>
      <c r="BB145" s="21">
        <f>PINNAE_Geom!$AJ$35</f>
        <v>0</v>
      </c>
      <c r="BC145" s="59">
        <f>PINNAE_Geom!$AI$36</f>
        <v>0</v>
      </c>
      <c r="BD145" s="21">
        <f>PINNAE_Geom!$AJ$36</f>
        <v>0</v>
      </c>
      <c r="BE145" s="59">
        <f>PINNAE_Geom!$AI$37</f>
        <v>0</v>
      </c>
      <c r="BF145" s="21">
        <f>PINNAE_Geom!$AJ$37</f>
        <v>0</v>
      </c>
      <c r="BG145" s="52" t="s">
        <v>69</v>
      </c>
      <c r="BH145" s="16"/>
    </row>
    <row r="146" spans="1:60" x14ac:dyDescent="0.2">
      <c r="A146" s="20"/>
      <c r="B146" s="11" t="s">
        <v>213</v>
      </c>
      <c r="C146" s="211" t="s">
        <v>734</v>
      </c>
      <c r="D146" s="15" t="s">
        <v>12</v>
      </c>
      <c r="E146" s="9" t="s">
        <v>443</v>
      </c>
      <c r="F146" s="40" t="s">
        <v>6</v>
      </c>
      <c r="G146" s="46">
        <f>PINNAE_Geom!AK9</f>
        <v>1</v>
      </c>
      <c r="H146" s="72">
        <f>PINNAE_Geom!AK10</f>
        <v>1</v>
      </c>
      <c r="I146" s="59">
        <f>PINNAE_Geom!$AI$13</f>
        <v>0</v>
      </c>
      <c r="J146" s="21">
        <f>PINNAE_Geom!$AK$13</f>
        <v>300</v>
      </c>
      <c r="K146" s="59">
        <f>PINNAE_Geom!$AI$14</f>
        <v>0</v>
      </c>
      <c r="L146" s="21">
        <f>PINNAE_Geom!$AK$14</f>
        <v>0</v>
      </c>
      <c r="M146" s="59">
        <f>PINNAE_Geom!$AI$15</f>
        <v>0</v>
      </c>
      <c r="N146" s="21">
        <f>PINNAE_Geom!$AK$15</f>
        <v>0</v>
      </c>
      <c r="O146" s="59">
        <f>PINNAE_Geom!$AI$16</f>
        <v>0</v>
      </c>
      <c r="P146" s="21">
        <f>PINNAE_Geom!$AK$16</f>
        <v>0</v>
      </c>
      <c r="Q146" s="59">
        <f>PINNAE_Geom!$AI$17</f>
        <v>0</v>
      </c>
      <c r="R146" s="21">
        <f>PINNAE_Geom!$AK$17</f>
        <v>0</v>
      </c>
      <c r="S146" s="59">
        <f>PINNAE_Geom!$AI$18</f>
        <v>0</v>
      </c>
      <c r="T146" s="21">
        <f>PINNAE_Geom!$AK$18</f>
        <v>0</v>
      </c>
      <c r="U146" s="59">
        <f>PINNAE_Geom!$AI$19</f>
        <v>0</v>
      </c>
      <c r="V146" s="21">
        <f>PINNAE_Geom!$AK$19</f>
        <v>0</v>
      </c>
      <c r="W146" s="59">
        <f>PINNAE_Geom!$AI$20</f>
        <v>0</v>
      </c>
      <c r="X146" s="21">
        <f>PINNAE_Geom!$AK$20</f>
        <v>0</v>
      </c>
      <c r="Y146" s="59">
        <f>PINNAE_Geom!$AI$21</f>
        <v>0</v>
      </c>
      <c r="Z146" s="21">
        <f>PINNAE_Geom!$AK$21</f>
        <v>0</v>
      </c>
      <c r="AA146" s="59">
        <f>PINNAE_Geom!$AI$22</f>
        <v>0</v>
      </c>
      <c r="AB146" s="21">
        <f>PINNAE_Geom!$AK$22</f>
        <v>0</v>
      </c>
      <c r="AC146" s="59">
        <f>PINNAE_Geom!$AI$23</f>
        <v>0</v>
      </c>
      <c r="AD146" s="21">
        <f>PINNAE_Geom!$AK$23</f>
        <v>0</v>
      </c>
      <c r="AE146" s="59">
        <f>PINNAE_Geom!$AI$24</f>
        <v>0</v>
      </c>
      <c r="AF146" s="21">
        <f>PINNAE_Geom!$AK$24</f>
        <v>0</v>
      </c>
      <c r="AG146" s="59">
        <f>PINNAE_Geom!$AI$25</f>
        <v>0</v>
      </c>
      <c r="AH146" s="21">
        <f>PINNAE_Geom!$AK$25</f>
        <v>0</v>
      </c>
      <c r="AI146" s="59">
        <f>PINNAE_Geom!$AI$26</f>
        <v>0</v>
      </c>
      <c r="AJ146" s="21">
        <f>PINNAE_Geom!$AK$26</f>
        <v>0</v>
      </c>
      <c r="AK146" s="59">
        <f>PINNAE_Geom!$AI$27</f>
        <v>0</v>
      </c>
      <c r="AL146" s="21">
        <f>PINNAE_Geom!$AK$27</f>
        <v>0</v>
      </c>
      <c r="AM146" s="59">
        <f>PINNAE_Geom!$AI$28</f>
        <v>0</v>
      </c>
      <c r="AN146" s="21">
        <f>PINNAE_Geom!$AK$28</f>
        <v>0</v>
      </c>
      <c r="AO146" s="59">
        <f>PINNAE_Geom!$AI$29</f>
        <v>0</v>
      </c>
      <c r="AP146" s="21">
        <f>PINNAE_Geom!$AK$29</f>
        <v>0</v>
      </c>
      <c r="AQ146" s="59">
        <f>PINNAE_Geom!$AI$30</f>
        <v>0</v>
      </c>
      <c r="AR146" s="21">
        <f>PINNAE_Geom!$AK$30</f>
        <v>0</v>
      </c>
      <c r="AS146" s="59">
        <f>PINNAE_Geom!$AI$31</f>
        <v>0</v>
      </c>
      <c r="AT146" s="21">
        <f>PINNAE_Geom!$AK$31</f>
        <v>0</v>
      </c>
      <c r="AU146" s="59">
        <f>PINNAE_Geom!$AI$32</f>
        <v>0</v>
      </c>
      <c r="AV146" s="21">
        <f>PINNAE_Geom!$AK$32</f>
        <v>0</v>
      </c>
      <c r="AW146" s="59">
        <f>PINNAE_Geom!$AI$33</f>
        <v>0</v>
      </c>
      <c r="AX146" s="21">
        <f>PINNAE_Geom!$AK$33</f>
        <v>0</v>
      </c>
      <c r="AY146" s="59">
        <f>PINNAE_Geom!$AI$34</f>
        <v>0</v>
      </c>
      <c r="AZ146" s="21">
        <f>PINNAE_Geom!$AK$34</f>
        <v>0</v>
      </c>
      <c r="BA146" s="59">
        <f>PINNAE_Geom!$AI$35</f>
        <v>0</v>
      </c>
      <c r="BB146" s="21">
        <f>PINNAE_Geom!$AK$35</f>
        <v>0</v>
      </c>
      <c r="BC146" s="59">
        <f>PINNAE_Geom!$AI$36</f>
        <v>0</v>
      </c>
      <c r="BD146" s="21">
        <f>PINNAE_Geom!$AK$36</f>
        <v>0</v>
      </c>
      <c r="BE146" s="59">
        <f>PINNAE_Geom!$AI$37</f>
        <v>0</v>
      </c>
      <c r="BF146" s="21">
        <f>PINNAE_Geom!$AK$37</f>
        <v>0</v>
      </c>
      <c r="BG146" s="52" t="s">
        <v>69</v>
      </c>
      <c r="BH146" s="16"/>
    </row>
    <row r="147" spans="1:60" x14ac:dyDescent="0.2">
      <c r="A147" s="20"/>
      <c r="B147" s="11" t="s">
        <v>735</v>
      </c>
      <c r="C147" s="211" t="s">
        <v>983</v>
      </c>
      <c r="D147" s="69" t="s">
        <v>12</v>
      </c>
      <c r="E147" s="2" t="s">
        <v>5</v>
      </c>
      <c r="F147" s="40" t="s">
        <v>7</v>
      </c>
      <c r="G147" s="46">
        <f>PINNAE_Geom!$AL$9</f>
        <v>1</v>
      </c>
      <c r="H147" s="72">
        <f>PINNAE_Geom!$AL$10</f>
        <v>2</v>
      </c>
      <c r="I147" s="76">
        <f>PINNAE_Geom!$AL$13</f>
        <v>1</v>
      </c>
      <c r="J147" s="262">
        <f>PINNAE_Geom!$AM$13</f>
        <v>3</v>
      </c>
      <c r="K147" s="76">
        <f>PINNAE_Geom!$AL$14</f>
        <v>45</v>
      </c>
      <c r="L147" s="262">
        <f>PINNAE_Geom!$AM$14</f>
        <v>0.6</v>
      </c>
      <c r="M147" s="76">
        <f>PINNAE_Geom!$AL$15</f>
        <v>0</v>
      </c>
      <c r="N147" s="262">
        <f>PINNAE_Geom!$AM$15</f>
        <v>0</v>
      </c>
      <c r="O147" s="76">
        <f>PINNAE_Geom!$AL$16</f>
        <v>0</v>
      </c>
      <c r="P147" s="262">
        <f>PINNAE_Geom!$AM$16</f>
        <v>0</v>
      </c>
      <c r="Q147" s="76">
        <f>PINNAE_Geom!$AL$17</f>
        <v>0</v>
      </c>
      <c r="R147" s="262">
        <f>PINNAE_Geom!$AM$17</f>
        <v>0</v>
      </c>
      <c r="S147" s="76">
        <f>PINNAE_Geom!$AL$18</f>
        <v>0</v>
      </c>
      <c r="T147" s="262">
        <f>PINNAE_Geom!$AM$18</f>
        <v>0</v>
      </c>
      <c r="U147" s="76">
        <f>PINNAE_Geom!$AL$19</f>
        <v>0</v>
      </c>
      <c r="V147" s="262">
        <f>PINNAE_Geom!$AM$19</f>
        <v>0</v>
      </c>
      <c r="W147" s="76">
        <f>PINNAE_Geom!$AL$20</f>
        <v>0</v>
      </c>
      <c r="X147" s="262">
        <f>PINNAE_Geom!$AM$20</f>
        <v>0</v>
      </c>
      <c r="Y147" s="76">
        <f>PINNAE_Geom!$AL$21</f>
        <v>0</v>
      </c>
      <c r="Z147" s="262">
        <f>PINNAE_Geom!$AM$21</f>
        <v>0</v>
      </c>
      <c r="AA147" s="76">
        <f>PINNAE_Geom!$AL$22</f>
        <v>0</v>
      </c>
      <c r="AB147" s="262">
        <f>PINNAE_Geom!$AM$22</f>
        <v>0</v>
      </c>
      <c r="AC147" s="76">
        <f>PINNAE_Geom!$AL$23</f>
        <v>0</v>
      </c>
      <c r="AD147" s="262">
        <f>PINNAE_Geom!$AM$23</f>
        <v>0</v>
      </c>
      <c r="AE147" s="76">
        <f>PINNAE_Geom!$AL$24</f>
        <v>0</v>
      </c>
      <c r="AF147" s="262">
        <f>PINNAE_Geom!$AM$24</f>
        <v>0</v>
      </c>
      <c r="AG147" s="76">
        <f>PINNAE_Geom!$AL$25</f>
        <v>0</v>
      </c>
      <c r="AH147" s="262">
        <f>PINNAE_Geom!$AM$25</f>
        <v>0</v>
      </c>
      <c r="AI147" s="76">
        <f>PINNAE_Geom!$AL$26</f>
        <v>0</v>
      </c>
      <c r="AJ147" s="262">
        <f>PINNAE_Geom!$AM$26</f>
        <v>0</v>
      </c>
      <c r="AK147" s="76">
        <f>PINNAE_Geom!$AL$27</f>
        <v>0</v>
      </c>
      <c r="AL147" s="262">
        <f>PINNAE_Geom!$AM$27</f>
        <v>0</v>
      </c>
      <c r="AM147" s="76">
        <f>PINNAE_Geom!$AL$28</f>
        <v>0</v>
      </c>
      <c r="AN147" s="262">
        <f>PINNAE_Geom!$AM$28</f>
        <v>0</v>
      </c>
      <c r="AO147" s="76">
        <f>PINNAE_Geom!$AL$29</f>
        <v>0</v>
      </c>
      <c r="AP147" s="262">
        <f>PINNAE_Geom!$AM$29</f>
        <v>0</v>
      </c>
      <c r="AQ147" s="76">
        <f>PINNAE_Geom!$AL$30</f>
        <v>0</v>
      </c>
      <c r="AR147" s="262">
        <f>PINNAE_Geom!$AM$30</f>
        <v>0</v>
      </c>
      <c r="AS147" s="76">
        <f>PINNAE_Geom!$AL$31</f>
        <v>0</v>
      </c>
      <c r="AT147" s="262">
        <f>PINNAE_Geom!$AM$31</f>
        <v>0</v>
      </c>
      <c r="AU147" s="76">
        <f>PINNAE_Geom!$AL$32</f>
        <v>0</v>
      </c>
      <c r="AV147" s="262">
        <f>PINNAE_Geom!$AM$32</f>
        <v>0</v>
      </c>
      <c r="AW147" s="76">
        <f>PINNAE_Geom!$AL$33</f>
        <v>0</v>
      </c>
      <c r="AX147" s="262">
        <f>PINNAE_Geom!$AM$33</f>
        <v>0</v>
      </c>
      <c r="AY147" s="76">
        <f>PINNAE_Geom!$AL$34</f>
        <v>0</v>
      </c>
      <c r="AZ147" s="262">
        <f>PINNAE_Geom!$AM$34</f>
        <v>0</v>
      </c>
      <c r="BA147" s="76">
        <f>PINNAE_Geom!$AL$35</f>
        <v>0</v>
      </c>
      <c r="BB147" s="262">
        <f>PINNAE_Geom!$AM$35</f>
        <v>0</v>
      </c>
      <c r="BC147" s="76">
        <f>PINNAE_Geom!$AL$36</f>
        <v>0</v>
      </c>
      <c r="BD147" s="262">
        <f>PINNAE_Geom!$AM$36</f>
        <v>0</v>
      </c>
      <c r="BE147" s="76">
        <f>PINNAE_Geom!$AL$37</f>
        <v>0</v>
      </c>
      <c r="BF147" s="262">
        <f>PINNAE_Geom!$AM$37</f>
        <v>0</v>
      </c>
      <c r="BG147" s="52" t="s">
        <v>69</v>
      </c>
      <c r="BH147" s="16"/>
    </row>
    <row r="148" spans="1:60" x14ac:dyDescent="0.2">
      <c r="A148" s="20"/>
      <c r="B148" s="11" t="s">
        <v>674</v>
      </c>
      <c r="C148" s="2" t="s">
        <v>675</v>
      </c>
      <c r="D148" s="15" t="s">
        <v>12</v>
      </c>
      <c r="E148" s="9" t="s">
        <v>4</v>
      </c>
      <c r="F148" s="40" t="s">
        <v>11</v>
      </c>
      <c r="G148" s="46">
        <f>PINNAE_Geom!$AP$9</f>
        <v>1</v>
      </c>
      <c r="H148" s="72">
        <f>PINNAE_Geom!$AP$10</f>
        <v>1</v>
      </c>
      <c r="I148" s="59">
        <f>PINNAE_Geom!$AO$13</f>
        <v>0</v>
      </c>
      <c r="J148" s="21">
        <f>PINNAE_Geom!$AP$13</f>
        <v>85</v>
      </c>
      <c r="K148" s="59">
        <f>PINNAE_Geom!$AO$14</f>
        <v>0</v>
      </c>
      <c r="L148" s="21">
        <f>PINNAE_Geom!$AP$14</f>
        <v>0</v>
      </c>
      <c r="M148" s="59">
        <f>PINNAE_Geom!$AO$15</f>
        <v>0</v>
      </c>
      <c r="N148" s="21">
        <f>PINNAE_Geom!$AP$15</f>
        <v>0</v>
      </c>
      <c r="O148" s="59">
        <f>PINNAE_Geom!$AO$16</f>
        <v>0</v>
      </c>
      <c r="P148" s="21">
        <f>PINNAE_Geom!$AP$16</f>
        <v>0</v>
      </c>
      <c r="Q148" s="59">
        <f>PINNAE_Geom!$AO$17</f>
        <v>0</v>
      </c>
      <c r="R148" s="21">
        <f>PINNAE_Geom!$AP$17</f>
        <v>0</v>
      </c>
      <c r="S148" s="59">
        <f>PINNAE_Geom!$AO$18</f>
        <v>0</v>
      </c>
      <c r="T148" s="21">
        <f>PINNAE_Geom!$AP$18</f>
        <v>0</v>
      </c>
      <c r="U148" s="59">
        <f>PINNAE_Geom!$AO$19</f>
        <v>0</v>
      </c>
      <c r="V148" s="21">
        <f>PINNAE_Geom!$AP$19</f>
        <v>0</v>
      </c>
      <c r="W148" s="59">
        <f>PINNAE_Geom!$AO$20</f>
        <v>0</v>
      </c>
      <c r="X148" s="21">
        <f>PINNAE_Geom!$AP$20</f>
        <v>0</v>
      </c>
      <c r="Y148" s="59">
        <f>PINNAE_Geom!$AO$21</f>
        <v>0</v>
      </c>
      <c r="Z148" s="21">
        <f>PINNAE_Geom!$AP$21</f>
        <v>0</v>
      </c>
      <c r="AA148" s="59">
        <f>PINNAE_Geom!$AO$22</f>
        <v>0</v>
      </c>
      <c r="AB148" s="21">
        <f>PINNAE_Geom!$AP$22</f>
        <v>0</v>
      </c>
      <c r="AC148" s="59">
        <f>PINNAE_Geom!$AO$23</f>
        <v>0</v>
      </c>
      <c r="AD148" s="21">
        <f>PINNAE_Geom!$AP$23</f>
        <v>0</v>
      </c>
      <c r="AE148" s="59">
        <f>PINNAE_Geom!$AO$24</f>
        <v>0</v>
      </c>
      <c r="AF148" s="21">
        <f>PINNAE_Geom!$AP$24</f>
        <v>0</v>
      </c>
      <c r="AG148" s="59">
        <f>PINNAE_Geom!$AO$25</f>
        <v>0</v>
      </c>
      <c r="AH148" s="21">
        <f>PINNAE_Geom!$AP$25</f>
        <v>0</v>
      </c>
      <c r="AI148" s="59">
        <f>PINNAE_Geom!$AO$26</f>
        <v>0</v>
      </c>
      <c r="AJ148" s="21">
        <f>PINNAE_Geom!$AP$26</f>
        <v>0</v>
      </c>
      <c r="AK148" s="59">
        <f>PINNAE_Geom!$AO$27</f>
        <v>0</v>
      </c>
      <c r="AL148" s="21">
        <f>PINNAE_Geom!$AP$27</f>
        <v>0</v>
      </c>
      <c r="AM148" s="59">
        <f>PINNAE_Geom!$AO$28</f>
        <v>0</v>
      </c>
      <c r="AN148" s="21">
        <f>PINNAE_Geom!$AP$28</f>
        <v>0</v>
      </c>
      <c r="AO148" s="59">
        <f>PINNAE_Geom!$AO$29</f>
        <v>0</v>
      </c>
      <c r="AP148" s="21">
        <f>PINNAE_Geom!$AP$29</f>
        <v>0</v>
      </c>
      <c r="AQ148" s="59">
        <f>PINNAE_Geom!$AO$30</f>
        <v>0</v>
      </c>
      <c r="AR148" s="21">
        <f>PINNAE_Geom!$AP$30</f>
        <v>0</v>
      </c>
      <c r="AS148" s="59">
        <f>PINNAE_Geom!$AO$31</f>
        <v>0</v>
      </c>
      <c r="AT148" s="21">
        <f>PINNAE_Geom!$AP$31</f>
        <v>0</v>
      </c>
      <c r="AU148" s="59">
        <f>PINNAE_Geom!$AO$32</f>
        <v>0</v>
      </c>
      <c r="AV148" s="21">
        <f>PINNAE_Geom!$AP$32</f>
        <v>0</v>
      </c>
      <c r="AW148" s="59">
        <f>PINNAE_Geom!$AO$33</f>
        <v>0</v>
      </c>
      <c r="AX148" s="21">
        <f>PINNAE_Geom!$AP$33</f>
        <v>0</v>
      </c>
      <c r="AY148" s="59">
        <f>PINNAE_Geom!$AO$34</f>
        <v>0</v>
      </c>
      <c r="AZ148" s="21">
        <f>PINNAE_Geom!$AP$34</f>
        <v>0</v>
      </c>
      <c r="BA148" s="59">
        <f>PINNAE_Geom!$AO$35</f>
        <v>0</v>
      </c>
      <c r="BB148" s="21">
        <f>PINNAE_Geom!$AP$35</f>
        <v>0</v>
      </c>
      <c r="BC148" s="59">
        <f>PINNAE_Geom!$AO$36</f>
        <v>0</v>
      </c>
      <c r="BD148" s="21">
        <f>PINNAE_Geom!$AP$36</f>
        <v>0</v>
      </c>
      <c r="BE148" s="59">
        <f>PINNAE_Geom!$AO$37</f>
        <v>0</v>
      </c>
      <c r="BF148" s="21">
        <f>PINNAE_Geom!$AP$37</f>
        <v>0</v>
      </c>
      <c r="BG148" s="52" t="s">
        <v>69</v>
      </c>
      <c r="BH148" s="16"/>
    </row>
    <row r="149" spans="1:60" x14ac:dyDescent="0.2">
      <c r="A149" s="20"/>
      <c r="B149" s="11" t="s">
        <v>699</v>
      </c>
      <c r="C149" s="2" t="s">
        <v>676</v>
      </c>
      <c r="D149" s="15" t="s">
        <v>12</v>
      </c>
      <c r="E149" s="9" t="s">
        <v>4</v>
      </c>
      <c r="F149" s="40" t="s">
        <v>11</v>
      </c>
      <c r="G149" s="46">
        <f>PINNAE_Geom!$AQ$9</f>
        <v>1</v>
      </c>
      <c r="H149" s="72">
        <f>PINNAE_Geom!$AQ$10</f>
        <v>1</v>
      </c>
      <c r="I149" s="59">
        <f>PINNAE_Geom!$AO$13</f>
        <v>0</v>
      </c>
      <c r="J149" s="21">
        <f>PINNAE_Geom!$AQ$13</f>
        <v>0</v>
      </c>
      <c r="K149" s="59">
        <f>PINNAE_Geom!$AO$14</f>
        <v>0</v>
      </c>
      <c r="L149" s="21">
        <f>PINNAE_Geom!$AQ$14</f>
        <v>0</v>
      </c>
      <c r="M149" s="59">
        <f>PINNAE_Geom!$AO$15</f>
        <v>0</v>
      </c>
      <c r="N149" s="21">
        <f>PINNAE_Geom!$AQ$15</f>
        <v>0</v>
      </c>
      <c r="O149" s="59">
        <f>PINNAE_Geom!$AO$16</f>
        <v>0</v>
      </c>
      <c r="P149" s="21">
        <f>PINNAE_Geom!$AQ$16</f>
        <v>0</v>
      </c>
      <c r="Q149" s="59">
        <f>PINNAE_Geom!$AO$17</f>
        <v>0</v>
      </c>
      <c r="R149" s="21">
        <f>PINNAE_Geom!$AQ$17</f>
        <v>0</v>
      </c>
      <c r="S149" s="59">
        <f>PINNAE_Geom!$AO$18</f>
        <v>0</v>
      </c>
      <c r="T149" s="21">
        <f>PINNAE_Geom!$AQ$18</f>
        <v>0</v>
      </c>
      <c r="U149" s="59">
        <f>PINNAE_Geom!$AO$19</f>
        <v>0</v>
      </c>
      <c r="V149" s="21">
        <f>PINNAE_Geom!$AQ$19</f>
        <v>0</v>
      </c>
      <c r="W149" s="59">
        <f>PINNAE_Geom!$AO$20</f>
        <v>0</v>
      </c>
      <c r="X149" s="21">
        <f>PINNAE_Geom!$AQ$20</f>
        <v>0</v>
      </c>
      <c r="Y149" s="59">
        <f>PINNAE_Geom!$AO$21</f>
        <v>0</v>
      </c>
      <c r="Z149" s="21">
        <f>PINNAE_Geom!$AQ$21</f>
        <v>0</v>
      </c>
      <c r="AA149" s="59">
        <f>PINNAE_Geom!$AO$22</f>
        <v>0</v>
      </c>
      <c r="AB149" s="21">
        <f>PINNAE_Geom!$AQ$22</f>
        <v>0</v>
      </c>
      <c r="AC149" s="59">
        <f>PINNAE_Geom!$AO$23</f>
        <v>0</v>
      </c>
      <c r="AD149" s="21">
        <f>PINNAE_Geom!$AQ$23</f>
        <v>0</v>
      </c>
      <c r="AE149" s="59">
        <f>PINNAE_Geom!$AO$24</f>
        <v>0</v>
      </c>
      <c r="AF149" s="21">
        <f>PINNAE_Geom!$AQ$24</f>
        <v>0</v>
      </c>
      <c r="AG149" s="59">
        <f>PINNAE_Geom!$AO$25</f>
        <v>0</v>
      </c>
      <c r="AH149" s="21">
        <f>PINNAE_Geom!$AQ$25</f>
        <v>0</v>
      </c>
      <c r="AI149" s="59">
        <f>PINNAE_Geom!$AO$26</f>
        <v>0</v>
      </c>
      <c r="AJ149" s="21">
        <f>PINNAE_Geom!$AQ$26</f>
        <v>0</v>
      </c>
      <c r="AK149" s="59">
        <f>PINNAE_Geom!$AO$27</f>
        <v>0</v>
      </c>
      <c r="AL149" s="21">
        <f>PINNAE_Geom!$AQ$27</f>
        <v>0</v>
      </c>
      <c r="AM149" s="59">
        <f>PINNAE_Geom!$AO$28</f>
        <v>0</v>
      </c>
      <c r="AN149" s="21">
        <f>PINNAE_Geom!$AQ$28</f>
        <v>0</v>
      </c>
      <c r="AO149" s="59">
        <f>PINNAE_Geom!$AO$29</f>
        <v>0</v>
      </c>
      <c r="AP149" s="21">
        <f>PINNAE_Geom!$AQ$29</f>
        <v>0</v>
      </c>
      <c r="AQ149" s="59">
        <f>PINNAE_Geom!$AO$30</f>
        <v>0</v>
      </c>
      <c r="AR149" s="21">
        <f>PINNAE_Geom!$AQ$30</f>
        <v>0</v>
      </c>
      <c r="AS149" s="59">
        <f>PINNAE_Geom!$AO$31</f>
        <v>0</v>
      </c>
      <c r="AT149" s="21">
        <f>PINNAE_Geom!$AQ$31</f>
        <v>0</v>
      </c>
      <c r="AU149" s="59">
        <f>PINNAE_Geom!$AO$32</f>
        <v>0</v>
      </c>
      <c r="AV149" s="21">
        <f>PINNAE_Geom!$AQ$32</f>
        <v>0</v>
      </c>
      <c r="AW149" s="59">
        <f>PINNAE_Geom!$AO$33</f>
        <v>0</v>
      </c>
      <c r="AX149" s="21">
        <f>PINNAE_Geom!$AQ$33</f>
        <v>0</v>
      </c>
      <c r="AY149" s="59">
        <f>PINNAE_Geom!$AO$34</f>
        <v>0</v>
      </c>
      <c r="AZ149" s="21">
        <f>PINNAE_Geom!$AQ$34</f>
        <v>0</v>
      </c>
      <c r="BA149" s="59">
        <f>PINNAE_Geom!$AO$35</f>
        <v>0</v>
      </c>
      <c r="BB149" s="21">
        <f>PINNAE_Geom!$AQ$35</f>
        <v>0</v>
      </c>
      <c r="BC149" s="59">
        <f>PINNAE_Geom!$AO$36</f>
        <v>0</v>
      </c>
      <c r="BD149" s="21">
        <f>PINNAE_Geom!$AQ$36</f>
        <v>0</v>
      </c>
      <c r="BE149" s="59">
        <f>PINNAE_Geom!$AO$37</f>
        <v>0</v>
      </c>
      <c r="BF149" s="21">
        <f>PINNAE_Geom!$AQ$37</f>
        <v>0</v>
      </c>
      <c r="BG149" s="52" t="s">
        <v>69</v>
      </c>
      <c r="BH149" s="16"/>
    </row>
    <row r="150" spans="1:60" x14ac:dyDescent="0.2">
      <c r="A150" s="20"/>
      <c r="B150" s="11" t="s">
        <v>702</v>
      </c>
      <c r="C150" s="2" t="s">
        <v>703</v>
      </c>
      <c r="D150" s="15" t="s">
        <v>12</v>
      </c>
      <c r="E150" s="9" t="s">
        <v>4</v>
      </c>
      <c r="F150" s="40" t="s">
        <v>11</v>
      </c>
      <c r="G150" s="46">
        <f>PINNAE_Geom!$AR$9</f>
        <v>1</v>
      </c>
      <c r="H150" s="72">
        <f>PINNAE_Geom!$AR$10</f>
        <v>1</v>
      </c>
      <c r="I150" s="59">
        <f>PINNAE_Geom!$AO$13</f>
        <v>0</v>
      </c>
      <c r="J150" s="21">
        <f>PINNAE_Geom!$AR$13</f>
        <v>0.1</v>
      </c>
      <c r="K150" s="59">
        <f>PINNAE_Geom!$AO$14</f>
        <v>0</v>
      </c>
      <c r="L150" s="21">
        <f>PINNAE_Geom!$AR$14</f>
        <v>0</v>
      </c>
      <c r="M150" s="59">
        <f>PINNAE_Geom!$AO$15</f>
        <v>0</v>
      </c>
      <c r="N150" s="21">
        <f>PINNAE_Geom!$AR$15</f>
        <v>0</v>
      </c>
      <c r="O150" s="59">
        <f>PINNAE_Geom!$AO$16</f>
        <v>0</v>
      </c>
      <c r="P150" s="21">
        <f>PINNAE_Geom!$AR$16</f>
        <v>0</v>
      </c>
      <c r="Q150" s="59">
        <f>PINNAE_Geom!$AO$17</f>
        <v>0</v>
      </c>
      <c r="R150" s="21">
        <f>PINNAE_Geom!$AR$17</f>
        <v>0</v>
      </c>
      <c r="S150" s="59">
        <f>PINNAE_Geom!$AO$18</f>
        <v>0</v>
      </c>
      <c r="T150" s="21">
        <f>PINNAE_Geom!$AR$18</f>
        <v>0</v>
      </c>
      <c r="U150" s="59">
        <f>PINNAE_Geom!$AO$19</f>
        <v>0</v>
      </c>
      <c r="V150" s="21">
        <f>PINNAE_Geom!$AR$19</f>
        <v>0</v>
      </c>
      <c r="W150" s="59">
        <f>PINNAE_Geom!$AO$20</f>
        <v>0</v>
      </c>
      <c r="X150" s="21">
        <f>PINNAE_Geom!$AR$20</f>
        <v>0</v>
      </c>
      <c r="Y150" s="59">
        <f>PINNAE_Geom!$AO$21</f>
        <v>0</v>
      </c>
      <c r="Z150" s="21">
        <f>PINNAE_Geom!$AR$21</f>
        <v>0</v>
      </c>
      <c r="AA150" s="59">
        <f>PINNAE_Geom!$AO$22</f>
        <v>0</v>
      </c>
      <c r="AB150" s="21">
        <f>PINNAE_Geom!$AR$22</f>
        <v>0</v>
      </c>
      <c r="AC150" s="59">
        <f>PINNAE_Geom!$AO$23</f>
        <v>0</v>
      </c>
      <c r="AD150" s="21">
        <f>PINNAE_Geom!$AR$23</f>
        <v>0</v>
      </c>
      <c r="AE150" s="59">
        <f>PINNAE_Geom!$AO$24</f>
        <v>0</v>
      </c>
      <c r="AF150" s="21">
        <f>PINNAE_Geom!$AR$24</f>
        <v>0</v>
      </c>
      <c r="AG150" s="59">
        <f>PINNAE_Geom!$AO$25</f>
        <v>0</v>
      </c>
      <c r="AH150" s="21">
        <f>PINNAE_Geom!$AR$25</f>
        <v>0</v>
      </c>
      <c r="AI150" s="59">
        <f>PINNAE_Geom!$AO$26</f>
        <v>0</v>
      </c>
      <c r="AJ150" s="21">
        <f>PINNAE_Geom!$AR$26</f>
        <v>0</v>
      </c>
      <c r="AK150" s="59">
        <f>PINNAE_Geom!$AO$27</f>
        <v>0</v>
      </c>
      <c r="AL150" s="21">
        <f>PINNAE_Geom!$AR$27</f>
        <v>0</v>
      </c>
      <c r="AM150" s="59">
        <f>PINNAE_Geom!$AO$28</f>
        <v>0</v>
      </c>
      <c r="AN150" s="21">
        <f>PINNAE_Geom!$AR$28</f>
        <v>0</v>
      </c>
      <c r="AO150" s="59">
        <f>PINNAE_Geom!$AO$29</f>
        <v>0</v>
      </c>
      <c r="AP150" s="21">
        <f>PINNAE_Geom!$AR$29</f>
        <v>0</v>
      </c>
      <c r="AQ150" s="59">
        <f>PINNAE_Geom!$AO$30</f>
        <v>0</v>
      </c>
      <c r="AR150" s="21">
        <f>PINNAE_Geom!$AR$30</f>
        <v>0</v>
      </c>
      <c r="AS150" s="59">
        <f>PINNAE_Geom!$AO$31</f>
        <v>0</v>
      </c>
      <c r="AT150" s="21">
        <f>PINNAE_Geom!$AR$31</f>
        <v>0</v>
      </c>
      <c r="AU150" s="59">
        <f>PINNAE_Geom!$AO$32</f>
        <v>0</v>
      </c>
      <c r="AV150" s="21">
        <f>PINNAE_Geom!$AR$32</f>
        <v>0</v>
      </c>
      <c r="AW150" s="59">
        <f>PINNAE_Geom!$AO$33</f>
        <v>0</v>
      </c>
      <c r="AX150" s="21">
        <f>PINNAE_Geom!$AR$33</f>
        <v>0</v>
      </c>
      <c r="AY150" s="59">
        <f>PINNAE_Geom!$AO$34</f>
        <v>0</v>
      </c>
      <c r="AZ150" s="21">
        <f>PINNAE_Geom!$AR$34</f>
        <v>0</v>
      </c>
      <c r="BA150" s="59">
        <f>PINNAE_Geom!$AO$35</f>
        <v>0</v>
      </c>
      <c r="BB150" s="21">
        <f>PINNAE_Geom!$AR$35</f>
        <v>0</v>
      </c>
      <c r="BC150" s="59">
        <f>PINNAE_Geom!$AO$36</f>
        <v>0</v>
      </c>
      <c r="BD150" s="21">
        <f>PINNAE_Geom!$AR$36</f>
        <v>0</v>
      </c>
      <c r="BE150" s="59">
        <f>PINNAE_Geom!$AO$37</f>
        <v>0</v>
      </c>
      <c r="BF150" s="21">
        <f>PINNAE_Geom!$AR$37</f>
        <v>0</v>
      </c>
      <c r="BG150" s="52" t="s">
        <v>69</v>
      </c>
      <c r="BH150" s="16"/>
    </row>
    <row r="151" spans="1:60" s="65" customFormat="1" ht="18.75" x14ac:dyDescent="0.25">
      <c r="A151" s="21" t="s">
        <v>69</v>
      </c>
      <c r="B151" s="61"/>
      <c r="C151" s="62" t="s">
        <v>577</v>
      </c>
      <c r="D151" s="62"/>
      <c r="E151" s="62"/>
      <c r="F151" s="62"/>
      <c r="G151" s="61"/>
      <c r="H151" s="67"/>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52" t="s">
        <v>69</v>
      </c>
      <c r="BH151" s="64"/>
    </row>
    <row r="152" spans="1:60" x14ac:dyDescent="0.2">
      <c r="A152" s="20"/>
      <c r="B152" s="11" t="s">
        <v>314</v>
      </c>
      <c r="C152" s="2" t="s">
        <v>422</v>
      </c>
      <c r="D152" s="13" t="s">
        <v>12</v>
      </c>
      <c r="E152" s="2" t="s">
        <v>635</v>
      </c>
      <c r="F152" s="40" t="s">
        <v>7</v>
      </c>
      <c r="G152" s="46">
        <f>INFLO_Prod!$D$9</f>
        <v>0</v>
      </c>
      <c r="H152" s="72">
        <f>INFLO_Prod!$D$10</f>
        <v>1</v>
      </c>
      <c r="I152" s="56">
        <f>INFLO_Prod!$C$13</f>
        <v>1</v>
      </c>
      <c r="J152" s="88">
        <f>INFLO_Prod!$D$13</f>
        <v>36</v>
      </c>
      <c r="K152" s="56">
        <f>INFLO_Prod!$C$14</f>
        <v>0</v>
      </c>
      <c r="L152" s="88">
        <f>INFLO_Prod!$D$14</f>
        <v>0</v>
      </c>
      <c r="M152" s="56">
        <f>INFLO_Prod!$C$15</f>
        <v>0</v>
      </c>
      <c r="N152" s="88">
        <f>INFLO_Prod!$D$15</f>
        <v>0</v>
      </c>
      <c r="O152" s="56">
        <f>INFLO_Prod!$C$16</f>
        <v>0</v>
      </c>
      <c r="P152" s="88">
        <f>INFLO_Prod!$D$16</f>
        <v>0</v>
      </c>
      <c r="Q152" s="56">
        <f>INFLO_Prod!$C$17</f>
        <v>0</v>
      </c>
      <c r="R152" s="88">
        <f>INFLO_Prod!$D$17</f>
        <v>0</v>
      </c>
      <c r="S152" s="56">
        <f>INFLO_Prod!$C$18</f>
        <v>0</v>
      </c>
      <c r="T152" s="88">
        <f>INFLO_Prod!$D$18</f>
        <v>0</v>
      </c>
      <c r="U152" s="56">
        <f>INFLO_Prod!$C$19</f>
        <v>0</v>
      </c>
      <c r="V152" s="88">
        <f>INFLO_Prod!$D$19</f>
        <v>0</v>
      </c>
      <c r="W152" s="56">
        <f>INFLO_Prod!$C$20</f>
        <v>0</v>
      </c>
      <c r="X152" s="88">
        <f>INFLO_Prod!$D$20</f>
        <v>0</v>
      </c>
      <c r="Y152" s="56">
        <f>INFLO_Prod!$C$21</f>
        <v>0</v>
      </c>
      <c r="Z152" s="88">
        <f>INFLO_Prod!$D$21</f>
        <v>0</v>
      </c>
      <c r="AA152" s="56">
        <f>INFLO_Prod!$C$22</f>
        <v>0</v>
      </c>
      <c r="AB152" s="88">
        <f>INFLO_Prod!$D$22</f>
        <v>0</v>
      </c>
      <c r="AC152" s="56">
        <f>INFLO_Prod!$C$23</f>
        <v>0</v>
      </c>
      <c r="AD152" s="88">
        <f>INFLO_Prod!$D$23</f>
        <v>0</v>
      </c>
      <c r="AE152" s="56">
        <f>INFLO_Prod!$C$24</f>
        <v>0</v>
      </c>
      <c r="AF152" s="88">
        <f>INFLO_Prod!$D$24</f>
        <v>0</v>
      </c>
      <c r="AG152" s="56">
        <f>INFLO_Prod!$C$25</f>
        <v>0</v>
      </c>
      <c r="AH152" s="88">
        <f>INFLO_Prod!$D$25</f>
        <v>0</v>
      </c>
      <c r="AI152" s="56">
        <f>INFLO_Prod!$C$26</f>
        <v>0</v>
      </c>
      <c r="AJ152" s="88">
        <f>INFLO_Prod!$D$26</f>
        <v>0</v>
      </c>
      <c r="AK152" s="56">
        <f>INFLO_Prod!$C$27</f>
        <v>0</v>
      </c>
      <c r="AL152" s="88">
        <f>INFLO_Prod!$D$27</f>
        <v>0</v>
      </c>
      <c r="AM152" s="56">
        <f>INFLO_Prod!$C$28</f>
        <v>0</v>
      </c>
      <c r="AN152" s="88">
        <f>INFLO_Prod!$D$28</f>
        <v>0</v>
      </c>
      <c r="AO152" s="56">
        <f>INFLO_Prod!$C$29</f>
        <v>0</v>
      </c>
      <c r="AP152" s="88">
        <f>INFLO_Prod!$D$29</f>
        <v>0</v>
      </c>
      <c r="AQ152" s="56">
        <f>INFLO_Prod!$C$30</f>
        <v>0</v>
      </c>
      <c r="AR152" s="88">
        <f>INFLO_Prod!$D$30</f>
        <v>0</v>
      </c>
      <c r="AS152" s="56">
        <f>INFLO_Prod!$C$31</f>
        <v>0</v>
      </c>
      <c r="AT152" s="88">
        <f>INFLO_Prod!$D$31</f>
        <v>0</v>
      </c>
      <c r="AU152" s="56">
        <f>INFLO_Prod!$C$32</f>
        <v>0</v>
      </c>
      <c r="AV152" s="88">
        <f>INFLO_Prod!$D$32</f>
        <v>0</v>
      </c>
      <c r="AW152" s="56">
        <f>INFLO_Prod!$C$33</f>
        <v>0</v>
      </c>
      <c r="AX152" s="88">
        <f>INFLO_Prod!$D$33</f>
        <v>0</v>
      </c>
      <c r="AY152" s="56">
        <f>INFLO_Prod!$C$34</f>
        <v>0</v>
      </c>
      <c r="AZ152" s="88">
        <f>INFLO_Prod!$D$34</f>
        <v>0</v>
      </c>
      <c r="BA152" s="56">
        <f>INFLO_Prod!$C$35</f>
        <v>0</v>
      </c>
      <c r="BB152" s="88">
        <f>INFLO_Prod!$D$35</f>
        <v>0</v>
      </c>
      <c r="BC152" s="56">
        <f>INFLO_Prod!$C$36</f>
        <v>0</v>
      </c>
      <c r="BD152" s="88">
        <f>INFLO_Prod!$D$36</f>
        <v>0</v>
      </c>
      <c r="BE152" s="56">
        <f>INFLO_Prod!$C$37</f>
        <v>0</v>
      </c>
      <c r="BF152" s="88">
        <f>INFLO_Prod!$D$37</f>
        <v>0</v>
      </c>
      <c r="BG152" s="52" t="s">
        <v>69</v>
      </c>
      <c r="BH152" s="3"/>
    </row>
    <row r="153" spans="1:60" x14ac:dyDescent="0.2">
      <c r="A153" s="20"/>
      <c r="B153" s="11" t="s">
        <v>336</v>
      </c>
      <c r="C153" s="2" t="s">
        <v>423</v>
      </c>
      <c r="D153" s="13" t="s">
        <v>12</v>
      </c>
      <c r="E153" s="2" t="s">
        <v>635</v>
      </c>
      <c r="F153" s="40" t="s">
        <v>7</v>
      </c>
      <c r="G153" s="46">
        <f>INFLO_Prod!$E$9</f>
        <v>0</v>
      </c>
      <c r="H153" s="72">
        <f>INFLO_Prod!$E$10</f>
        <v>1</v>
      </c>
      <c r="I153" s="56">
        <f>INFLO_Prod!$C$13</f>
        <v>1</v>
      </c>
      <c r="J153" s="88">
        <f>INFLO_Prod!$E$13</f>
        <v>12</v>
      </c>
      <c r="K153" s="56">
        <f>INFLO_Prod!$C$14</f>
        <v>0</v>
      </c>
      <c r="L153" s="88">
        <f>INFLO_Prod!$E$14</f>
        <v>0</v>
      </c>
      <c r="M153" s="56">
        <f>INFLO_Prod!$C$15</f>
        <v>0</v>
      </c>
      <c r="N153" s="88">
        <f>INFLO_Prod!$E$15</f>
        <v>0</v>
      </c>
      <c r="O153" s="56">
        <f>INFLO_Prod!$C$16</f>
        <v>0</v>
      </c>
      <c r="P153" s="88">
        <f>INFLO_Prod!$E$16</f>
        <v>0</v>
      </c>
      <c r="Q153" s="56">
        <f>INFLO_Prod!$C$17</f>
        <v>0</v>
      </c>
      <c r="R153" s="88">
        <f>INFLO_Prod!$E$17</f>
        <v>0</v>
      </c>
      <c r="S153" s="56">
        <f>INFLO_Prod!$C$18</f>
        <v>0</v>
      </c>
      <c r="T153" s="88">
        <f>INFLO_Prod!$E$18</f>
        <v>0</v>
      </c>
      <c r="U153" s="56">
        <f>INFLO_Prod!$C$19</f>
        <v>0</v>
      </c>
      <c r="V153" s="88">
        <f>INFLO_Prod!$E$19</f>
        <v>0</v>
      </c>
      <c r="W153" s="56">
        <f>INFLO_Prod!$C$20</f>
        <v>0</v>
      </c>
      <c r="X153" s="88">
        <f>INFLO_Prod!$E$20</f>
        <v>0</v>
      </c>
      <c r="Y153" s="56">
        <f>INFLO_Prod!$C$21</f>
        <v>0</v>
      </c>
      <c r="Z153" s="88">
        <f>INFLO_Prod!$E$21</f>
        <v>0</v>
      </c>
      <c r="AA153" s="56">
        <f>INFLO_Prod!$C$22</f>
        <v>0</v>
      </c>
      <c r="AB153" s="88">
        <f>INFLO_Prod!$E$22</f>
        <v>0</v>
      </c>
      <c r="AC153" s="56">
        <f>INFLO_Prod!$C$23</f>
        <v>0</v>
      </c>
      <c r="AD153" s="88">
        <f>INFLO_Prod!$E$23</f>
        <v>0</v>
      </c>
      <c r="AE153" s="56">
        <f>INFLO_Prod!$C$24</f>
        <v>0</v>
      </c>
      <c r="AF153" s="88">
        <f>INFLO_Prod!$E$24</f>
        <v>0</v>
      </c>
      <c r="AG153" s="56">
        <f>INFLO_Prod!$C$25</f>
        <v>0</v>
      </c>
      <c r="AH153" s="88">
        <f>INFLO_Prod!$E$25</f>
        <v>0</v>
      </c>
      <c r="AI153" s="56">
        <f>INFLO_Prod!$C$26</f>
        <v>0</v>
      </c>
      <c r="AJ153" s="88">
        <f>INFLO_Prod!$E$26</f>
        <v>0</v>
      </c>
      <c r="AK153" s="56">
        <f>INFLO_Prod!$C$27</f>
        <v>0</v>
      </c>
      <c r="AL153" s="88">
        <f>INFLO_Prod!$E$27</f>
        <v>0</v>
      </c>
      <c r="AM153" s="56">
        <f>INFLO_Prod!$C$28</f>
        <v>0</v>
      </c>
      <c r="AN153" s="88">
        <f>INFLO_Prod!$E$28</f>
        <v>0</v>
      </c>
      <c r="AO153" s="56">
        <f>INFLO_Prod!$C$29</f>
        <v>0</v>
      </c>
      <c r="AP153" s="88">
        <f>INFLO_Prod!$E$29</f>
        <v>0</v>
      </c>
      <c r="AQ153" s="56">
        <f>INFLO_Prod!$C$30</f>
        <v>0</v>
      </c>
      <c r="AR153" s="88">
        <f>INFLO_Prod!$E$30</f>
        <v>0</v>
      </c>
      <c r="AS153" s="56">
        <f>INFLO_Prod!$C$31</f>
        <v>0</v>
      </c>
      <c r="AT153" s="88">
        <f>INFLO_Prod!$E$31</f>
        <v>0</v>
      </c>
      <c r="AU153" s="56">
        <f>INFLO_Prod!$C$32</f>
        <v>0</v>
      </c>
      <c r="AV153" s="88">
        <f>INFLO_Prod!$E$32</f>
        <v>0</v>
      </c>
      <c r="AW153" s="56">
        <f>INFLO_Prod!$C$33</f>
        <v>0</v>
      </c>
      <c r="AX153" s="88">
        <f>INFLO_Prod!$E$33</f>
        <v>0</v>
      </c>
      <c r="AY153" s="56">
        <f>INFLO_Prod!$C$34</f>
        <v>0</v>
      </c>
      <c r="AZ153" s="88">
        <f>INFLO_Prod!$E$34</f>
        <v>0</v>
      </c>
      <c r="BA153" s="56">
        <f>INFLO_Prod!$C$35</f>
        <v>0</v>
      </c>
      <c r="BB153" s="88">
        <f>INFLO_Prod!$E$35</f>
        <v>0</v>
      </c>
      <c r="BC153" s="56">
        <f>INFLO_Prod!$C$36</f>
        <v>0</v>
      </c>
      <c r="BD153" s="88">
        <f>INFLO_Prod!$E$36</f>
        <v>0</v>
      </c>
      <c r="BE153" s="56">
        <f>INFLO_Prod!$C$37</f>
        <v>0</v>
      </c>
      <c r="BF153" s="88">
        <f>INFLO_Prod!$E$37</f>
        <v>0</v>
      </c>
      <c r="BG153" s="52" t="s">
        <v>69</v>
      </c>
      <c r="BH153" s="3"/>
    </row>
    <row r="154" spans="1:60" x14ac:dyDescent="0.2">
      <c r="A154" s="20"/>
      <c r="B154" s="11" t="s">
        <v>378</v>
      </c>
      <c r="C154" s="2" t="s">
        <v>377</v>
      </c>
      <c r="D154" s="13" t="s">
        <v>12</v>
      </c>
      <c r="E154" s="2" t="s">
        <v>635</v>
      </c>
      <c r="F154" s="40" t="s">
        <v>7</v>
      </c>
      <c r="G154" s="46">
        <f>INFLO_Prod!$F$9</f>
        <v>0</v>
      </c>
      <c r="H154" s="72">
        <f>INFLO_Prod!$F$10</f>
        <v>1</v>
      </c>
      <c r="I154" s="56">
        <f>INFLO_Prod!$C$13</f>
        <v>1</v>
      </c>
      <c r="J154" s="88">
        <f>INFLO_Prod!$F$13</f>
        <v>16</v>
      </c>
      <c r="K154" s="56">
        <f>INFLO_Prod!$C$14</f>
        <v>0</v>
      </c>
      <c r="L154" s="88">
        <f>INFLO_Prod!$F$14</f>
        <v>0</v>
      </c>
      <c r="M154" s="56">
        <f>INFLO_Prod!$C$15</f>
        <v>0</v>
      </c>
      <c r="N154" s="88">
        <f>INFLO_Prod!$F$15</f>
        <v>0</v>
      </c>
      <c r="O154" s="56">
        <f>INFLO_Prod!$C$16</f>
        <v>0</v>
      </c>
      <c r="P154" s="88">
        <f>INFLO_Prod!$F$16</f>
        <v>0</v>
      </c>
      <c r="Q154" s="56">
        <f>INFLO_Prod!$C$17</f>
        <v>0</v>
      </c>
      <c r="R154" s="88">
        <f>INFLO_Prod!$F$17</f>
        <v>0</v>
      </c>
      <c r="S154" s="56">
        <f>INFLO_Prod!$C$18</f>
        <v>0</v>
      </c>
      <c r="T154" s="88">
        <f>INFLO_Prod!$F$18</f>
        <v>0</v>
      </c>
      <c r="U154" s="56">
        <f>INFLO_Prod!$C$19</f>
        <v>0</v>
      </c>
      <c r="V154" s="88">
        <f>INFLO_Prod!$F$19</f>
        <v>0</v>
      </c>
      <c r="W154" s="56">
        <f>INFLO_Prod!$C$20</f>
        <v>0</v>
      </c>
      <c r="X154" s="88">
        <f>INFLO_Prod!$F$20</f>
        <v>0</v>
      </c>
      <c r="Y154" s="56">
        <f>INFLO_Prod!$C$21</f>
        <v>0</v>
      </c>
      <c r="Z154" s="88">
        <f>INFLO_Prod!$F$21</f>
        <v>0</v>
      </c>
      <c r="AA154" s="56">
        <f>INFLO_Prod!$C$22</f>
        <v>0</v>
      </c>
      <c r="AB154" s="88">
        <f>INFLO_Prod!$F$22</f>
        <v>0</v>
      </c>
      <c r="AC154" s="56">
        <f>INFLO_Prod!$C$23</f>
        <v>0</v>
      </c>
      <c r="AD154" s="88">
        <f>INFLO_Prod!$F$23</f>
        <v>0</v>
      </c>
      <c r="AE154" s="56">
        <f>INFLO_Prod!$C$24</f>
        <v>0</v>
      </c>
      <c r="AF154" s="88">
        <f>INFLO_Prod!$F$24</f>
        <v>0</v>
      </c>
      <c r="AG154" s="56">
        <f>INFLO_Prod!$C$25</f>
        <v>0</v>
      </c>
      <c r="AH154" s="88">
        <f>INFLO_Prod!$F$25</f>
        <v>0</v>
      </c>
      <c r="AI154" s="56">
        <f>INFLO_Prod!$C$26</f>
        <v>0</v>
      </c>
      <c r="AJ154" s="88">
        <f>INFLO_Prod!$F$26</f>
        <v>0</v>
      </c>
      <c r="AK154" s="56">
        <f>INFLO_Prod!$C$27</f>
        <v>0</v>
      </c>
      <c r="AL154" s="88">
        <f>INFLO_Prod!$F$27</f>
        <v>0</v>
      </c>
      <c r="AM154" s="56">
        <f>INFLO_Prod!$C$28</f>
        <v>0</v>
      </c>
      <c r="AN154" s="88">
        <f>INFLO_Prod!$F$28</f>
        <v>0</v>
      </c>
      <c r="AO154" s="56">
        <f>INFLO_Prod!$C$29</f>
        <v>0</v>
      </c>
      <c r="AP154" s="88">
        <f>INFLO_Prod!$F$29</f>
        <v>0</v>
      </c>
      <c r="AQ154" s="56">
        <f>INFLO_Prod!$C$30</f>
        <v>0</v>
      </c>
      <c r="AR154" s="88">
        <f>INFLO_Prod!$F$30</f>
        <v>0</v>
      </c>
      <c r="AS154" s="56">
        <f>INFLO_Prod!$C$31</f>
        <v>0</v>
      </c>
      <c r="AT154" s="88">
        <f>INFLO_Prod!$F$31</f>
        <v>0</v>
      </c>
      <c r="AU154" s="56">
        <f>INFLO_Prod!$C$32</f>
        <v>0</v>
      </c>
      <c r="AV154" s="88">
        <f>INFLO_Prod!$F$32</f>
        <v>0</v>
      </c>
      <c r="AW154" s="56">
        <f>INFLO_Prod!$C$33</f>
        <v>0</v>
      </c>
      <c r="AX154" s="88">
        <f>INFLO_Prod!$F$33</f>
        <v>0</v>
      </c>
      <c r="AY154" s="56">
        <f>INFLO_Prod!$C$34</f>
        <v>0</v>
      </c>
      <c r="AZ154" s="88">
        <f>INFLO_Prod!$F$34</f>
        <v>0</v>
      </c>
      <c r="BA154" s="56">
        <f>INFLO_Prod!$C$35</f>
        <v>0</v>
      </c>
      <c r="BB154" s="88">
        <f>INFLO_Prod!$F$35</f>
        <v>0</v>
      </c>
      <c r="BC154" s="56">
        <f>INFLO_Prod!$C$36</f>
        <v>0</v>
      </c>
      <c r="BD154" s="88">
        <f>INFLO_Prod!$F$36</f>
        <v>0</v>
      </c>
      <c r="BE154" s="56">
        <f>INFLO_Prod!$C$37</f>
        <v>0</v>
      </c>
      <c r="BF154" s="88">
        <f>INFLO_Prod!$F$37</f>
        <v>0</v>
      </c>
      <c r="BG154" s="52" t="s">
        <v>69</v>
      </c>
      <c r="BH154" s="16"/>
    </row>
    <row r="155" spans="1:60" x14ac:dyDescent="0.2">
      <c r="A155" s="20"/>
      <c r="B155" s="10" t="s">
        <v>217</v>
      </c>
      <c r="C155" s="2" t="s">
        <v>533</v>
      </c>
      <c r="D155" s="15" t="s">
        <v>12</v>
      </c>
      <c r="E155" s="9" t="s">
        <v>4</v>
      </c>
      <c r="F155" s="40" t="s">
        <v>11</v>
      </c>
      <c r="G155" s="46">
        <f>INFLO_Prod!$H$9</f>
        <v>1</v>
      </c>
      <c r="H155" s="72">
        <f>INFLO_Prod!$H$10</f>
        <v>4</v>
      </c>
      <c r="I155" s="58">
        <f>INFLO_Prod!$G$13</f>
        <v>0</v>
      </c>
      <c r="J155" s="21">
        <f>INFLO_Prod!$H$13</f>
        <v>0</v>
      </c>
      <c r="K155" s="58">
        <f>INFLO_Prod!$G$14</f>
        <v>20</v>
      </c>
      <c r="L155" s="21">
        <f>INFLO_Prod!$H$14</f>
        <v>20</v>
      </c>
      <c r="M155" s="58">
        <f>INFLO_Prod!$G$15</f>
        <v>50</v>
      </c>
      <c r="N155" s="21">
        <f>INFLO_Prod!$H$15</f>
        <v>50</v>
      </c>
      <c r="O155" s="58">
        <f>INFLO_Prod!$G$16</f>
        <v>100</v>
      </c>
      <c r="P155" s="21">
        <f>INFLO_Prod!$H$16</f>
        <v>100</v>
      </c>
      <c r="Q155" s="58">
        <f>INFLO_Prod!$G$17</f>
        <v>0</v>
      </c>
      <c r="R155" s="21">
        <f>INFLO_Prod!$H$17</f>
        <v>0</v>
      </c>
      <c r="S155" s="58">
        <f>INFLO_Prod!$G$18</f>
        <v>0</v>
      </c>
      <c r="T155" s="21">
        <f>INFLO_Prod!$H$18</f>
        <v>0</v>
      </c>
      <c r="U155" s="58">
        <f>INFLO_Prod!$G$19</f>
        <v>0</v>
      </c>
      <c r="V155" s="21">
        <f>INFLO_Prod!$H$19</f>
        <v>0</v>
      </c>
      <c r="W155" s="58">
        <f>INFLO_Prod!$G$20</f>
        <v>0</v>
      </c>
      <c r="X155" s="21">
        <f>INFLO_Prod!$H$20</f>
        <v>0</v>
      </c>
      <c r="Y155" s="58">
        <f>INFLO_Prod!$G$21</f>
        <v>0</v>
      </c>
      <c r="Z155" s="21">
        <f>INFLO_Prod!$H$21</f>
        <v>0</v>
      </c>
      <c r="AA155" s="58">
        <f>INFLO_Prod!$G$22</f>
        <v>0</v>
      </c>
      <c r="AB155" s="21">
        <f>INFLO_Prod!$H$22</f>
        <v>0</v>
      </c>
      <c r="AC155" s="58">
        <f>INFLO_Prod!$G$23</f>
        <v>0</v>
      </c>
      <c r="AD155" s="21">
        <f>INFLO_Prod!$H$23</f>
        <v>0</v>
      </c>
      <c r="AE155" s="58">
        <f>INFLO_Prod!$G$24</f>
        <v>0</v>
      </c>
      <c r="AF155" s="21">
        <f>INFLO_Prod!$H$24</f>
        <v>0</v>
      </c>
      <c r="AG155" s="58">
        <f>INFLO_Prod!$G$25</f>
        <v>0</v>
      </c>
      <c r="AH155" s="21">
        <f>INFLO_Prod!$H$25</f>
        <v>0</v>
      </c>
      <c r="AI155" s="58">
        <f>INFLO_Prod!$G$26</f>
        <v>0</v>
      </c>
      <c r="AJ155" s="21">
        <f>INFLO_Prod!$H$26</f>
        <v>0</v>
      </c>
      <c r="AK155" s="58">
        <f>INFLO_Prod!$G$27</f>
        <v>0</v>
      </c>
      <c r="AL155" s="21">
        <f>INFLO_Prod!$H$27</f>
        <v>0</v>
      </c>
      <c r="AM155" s="58">
        <f>INFLO_Prod!$G$28</f>
        <v>0</v>
      </c>
      <c r="AN155" s="21">
        <f>INFLO_Prod!$H$28</f>
        <v>0</v>
      </c>
      <c r="AO155" s="58">
        <f>INFLO_Prod!$G$29</f>
        <v>0</v>
      </c>
      <c r="AP155" s="21">
        <f>INFLO_Prod!$H$29</f>
        <v>0</v>
      </c>
      <c r="AQ155" s="58">
        <f>INFLO_Prod!$G$30</f>
        <v>0</v>
      </c>
      <c r="AR155" s="21">
        <f>INFLO_Prod!$H$30</f>
        <v>0</v>
      </c>
      <c r="AS155" s="58">
        <f>INFLO_Prod!$G$31</f>
        <v>0</v>
      </c>
      <c r="AT155" s="21">
        <f>INFLO_Prod!$H$31</f>
        <v>0</v>
      </c>
      <c r="AU155" s="58">
        <f>INFLO_Prod!$G$32</f>
        <v>0</v>
      </c>
      <c r="AV155" s="21">
        <f>INFLO_Prod!$H$32</f>
        <v>0</v>
      </c>
      <c r="AW155" s="58">
        <f>INFLO_Prod!$G$33</f>
        <v>0</v>
      </c>
      <c r="AX155" s="21">
        <f>INFLO_Prod!$H$33</f>
        <v>0</v>
      </c>
      <c r="AY155" s="58">
        <f>INFLO_Prod!$G$34</f>
        <v>0</v>
      </c>
      <c r="AZ155" s="21">
        <f>INFLO_Prod!$H$34</f>
        <v>0</v>
      </c>
      <c r="BA155" s="58">
        <f>INFLO_Prod!$G$35</f>
        <v>0</v>
      </c>
      <c r="BB155" s="21">
        <f>INFLO_Prod!$H$35</f>
        <v>0</v>
      </c>
      <c r="BC155" s="58">
        <f>INFLO_Prod!$G$36</f>
        <v>0</v>
      </c>
      <c r="BD155" s="21">
        <f>INFLO_Prod!$H$36</f>
        <v>0</v>
      </c>
      <c r="BE155" s="58">
        <f>INFLO_Prod!$G$37</f>
        <v>0</v>
      </c>
      <c r="BF155" s="21">
        <f>INFLO_Prod!$H$37</f>
        <v>0</v>
      </c>
      <c r="BG155" s="52" t="s">
        <v>69</v>
      </c>
      <c r="BH155" s="16"/>
    </row>
    <row r="156" spans="1:60" x14ac:dyDescent="0.2">
      <c r="A156" s="20"/>
      <c r="B156" s="11" t="s">
        <v>461</v>
      </c>
      <c r="C156" s="2" t="s">
        <v>534</v>
      </c>
      <c r="D156" s="15" t="s">
        <v>12</v>
      </c>
      <c r="E156" s="9" t="s">
        <v>4</v>
      </c>
      <c r="F156" s="40" t="s">
        <v>11</v>
      </c>
      <c r="G156" s="46">
        <f>INFLO_Prod!$I$9</f>
        <v>1</v>
      </c>
      <c r="H156" s="72">
        <f>INFLO_Prod!$I$10</f>
        <v>4</v>
      </c>
      <c r="I156" s="58">
        <f>INFLO_Prod!$G$13</f>
        <v>0</v>
      </c>
      <c r="J156" s="21">
        <f>INFLO_Prod!$I$13</f>
        <v>0</v>
      </c>
      <c r="K156" s="58">
        <f>INFLO_Prod!$G$14</f>
        <v>20</v>
      </c>
      <c r="L156" s="21">
        <f>INFLO_Prod!$I$14</f>
        <v>0</v>
      </c>
      <c r="M156" s="58">
        <f>INFLO_Prod!$G$15</f>
        <v>50</v>
      </c>
      <c r="N156" s="21">
        <f>INFLO_Prod!$I$15</f>
        <v>0</v>
      </c>
      <c r="O156" s="58">
        <f>INFLO_Prod!$G$16</f>
        <v>100</v>
      </c>
      <c r="P156" s="21">
        <f>INFLO_Prod!$I$16</f>
        <v>0</v>
      </c>
      <c r="Q156" s="58">
        <f>INFLO_Prod!$G$17</f>
        <v>0</v>
      </c>
      <c r="R156" s="21">
        <f>INFLO_Prod!$I$17</f>
        <v>0</v>
      </c>
      <c r="S156" s="58">
        <f>INFLO_Prod!$G$18</f>
        <v>0</v>
      </c>
      <c r="T156" s="21">
        <f>INFLO_Prod!$I$18</f>
        <v>0</v>
      </c>
      <c r="U156" s="58">
        <f>INFLO_Prod!$G$19</f>
        <v>0</v>
      </c>
      <c r="V156" s="21">
        <f>INFLO_Prod!$I$19</f>
        <v>0</v>
      </c>
      <c r="W156" s="58">
        <f>INFLO_Prod!$G$20</f>
        <v>0</v>
      </c>
      <c r="X156" s="21">
        <f>INFLO_Prod!$I$20</f>
        <v>0</v>
      </c>
      <c r="Y156" s="58">
        <f>INFLO_Prod!$G$21</f>
        <v>0</v>
      </c>
      <c r="Z156" s="21">
        <f>INFLO_Prod!$I$21</f>
        <v>0</v>
      </c>
      <c r="AA156" s="58">
        <f>INFLO_Prod!$G$22</f>
        <v>0</v>
      </c>
      <c r="AB156" s="21">
        <f>INFLO_Prod!$I$22</f>
        <v>0</v>
      </c>
      <c r="AC156" s="58">
        <f>INFLO_Prod!$G$23</f>
        <v>0</v>
      </c>
      <c r="AD156" s="21">
        <f>INFLO_Prod!$I$23</f>
        <v>0</v>
      </c>
      <c r="AE156" s="58">
        <f>INFLO_Prod!$G$24</f>
        <v>0</v>
      </c>
      <c r="AF156" s="21">
        <f>INFLO_Prod!$I$24</f>
        <v>0</v>
      </c>
      <c r="AG156" s="58">
        <f>INFLO_Prod!$G$25</f>
        <v>0</v>
      </c>
      <c r="AH156" s="21">
        <f>INFLO_Prod!$I$25</f>
        <v>0</v>
      </c>
      <c r="AI156" s="58">
        <f>INFLO_Prod!$G$26</f>
        <v>0</v>
      </c>
      <c r="AJ156" s="21">
        <f>INFLO_Prod!$I$26</f>
        <v>0</v>
      </c>
      <c r="AK156" s="58">
        <f>INFLO_Prod!$G$27</f>
        <v>0</v>
      </c>
      <c r="AL156" s="21">
        <f>INFLO_Prod!$I$27</f>
        <v>0</v>
      </c>
      <c r="AM156" s="58">
        <f>INFLO_Prod!$G$28</f>
        <v>0</v>
      </c>
      <c r="AN156" s="21">
        <f>INFLO_Prod!$I$28</f>
        <v>0</v>
      </c>
      <c r="AO156" s="58">
        <f>INFLO_Prod!$G$29</f>
        <v>0</v>
      </c>
      <c r="AP156" s="21">
        <f>INFLO_Prod!$I$29</f>
        <v>0</v>
      </c>
      <c r="AQ156" s="58">
        <f>INFLO_Prod!$G$30</f>
        <v>0</v>
      </c>
      <c r="AR156" s="21">
        <f>INFLO_Prod!$I$30</f>
        <v>0</v>
      </c>
      <c r="AS156" s="58">
        <f>INFLO_Prod!$G$31</f>
        <v>0</v>
      </c>
      <c r="AT156" s="21">
        <f>INFLO_Prod!$I$31</f>
        <v>0</v>
      </c>
      <c r="AU156" s="58">
        <f>INFLO_Prod!$G$32</f>
        <v>0</v>
      </c>
      <c r="AV156" s="21">
        <f>INFLO_Prod!$I$32</f>
        <v>0</v>
      </c>
      <c r="AW156" s="58">
        <f>INFLO_Prod!$G$33</f>
        <v>0</v>
      </c>
      <c r="AX156" s="21">
        <f>INFLO_Prod!$I$33</f>
        <v>0</v>
      </c>
      <c r="AY156" s="58">
        <f>INFLO_Prod!$G$34</f>
        <v>0</v>
      </c>
      <c r="AZ156" s="21">
        <f>INFLO_Prod!$I$34</f>
        <v>0</v>
      </c>
      <c r="BA156" s="58">
        <f>INFLO_Prod!$G$35</f>
        <v>0</v>
      </c>
      <c r="BB156" s="21">
        <f>INFLO_Prod!$I$35</f>
        <v>0</v>
      </c>
      <c r="BC156" s="58">
        <f>INFLO_Prod!$G$36</f>
        <v>0</v>
      </c>
      <c r="BD156" s="21">
        <f>INFLO_Prod!$I$36</f>
        <v>0</v>
      </c>
      <c r="BE156" s="58">
        <f>INFLO_Prod!$G$37</f>
        <v>0</v>
      </c>
      <c r="BF156" s="21">
        <f>INFLO_Prod!$I$37</f>
        <v>0</v>
      </c>
      <c r="BG156" s="52" t="s">
        <v>69</v>
      </c>
      <c r="BH156" s="16"/>
    </row>
    <row r="157" spans="1:60" x14ac:dyDescent="0.2">
      <c r="A157" s="20"/>
      <c r="B157" s="11" t="s">
        <v>303</v>
      </c>
      <c r="C157" s="2" t="s">
        <v>135</v>
      </c>
      <c r="D157" s="13" t="s">
        <v>12</v>
      </c>
      <c r="E157" s="2" t="s">
        <v>319</v>
      </c>
      <c r="F157" s="40" t="s">
        <v>7</v>
      </c>
      <c r="G157" s="46">
        <f>INFLO_Prod!$J$9</f>
        <v>0</v>
      </c>
      <c r="H157" s="72">
        <f>INFLO_Prod!$J$10</f>
        <v>1</v>
      </c>
      <c r="I157" s="56">
        <f>INFLO_Prod!$C$13</f>
        <v>1</v>
      </c>
      <c r="J157" s="88">
        <f>INFLO_Prod!$J$13</f>
        <v>36</v>
      </c>
      <c r="K157" s="56">
        <f>INFLO_Prod!$C$14</f>
        <v>0</v>
      </c>
      <c r="L157" s="88">
        <f>INFLO_Prod!$J$14</f>
        <v>0</v>
      </c>
      <c r="M157" s="56">
        <f>INFLO_Prod!$C$15</f>
        <v>0</v>
      </c>
      <c r="N157" s="88">
        <f>INFLO_Prod!$J$15</f>
        <v>0</v>
      </c>
      <c r="O157" s="56">
        <f>INFLO_Prod!$C$16</f>
        <v>0</v>
      </c>
      <c r="P157" s="88">
        <f>INFLO_Prod!$J$16</f>
        <v>0</v>
      </c>
      <c r="Q157" s="56">
        <f>INFLO_Prod!$C$17</f>
        <v>0</v>
      </c>
      <c r="R157" s="88">
        <f>INFLO_Prod!$J$17</f>
        <v>0</v>
      </c>
      <c r="S157" s="56">
        <f>INFLO_Prod!$C$18</f>
        <v>0</v>
      </c>
      <c r="T157" s="88">
        <f>INFLO_Prod!$J$18</f>
        <v>0</v>
      </c>
      <c r="U157" s="56">
        <f>INFLO_Prod!$C$19</f>
        <v>0</v>
      </c>
      <c r="V157" s="88">
        <f>INFLO_Prod!$J$19</f>
        <v>0</v>
      </c>
      <c r="W157" s="56">
        <f>INFLO_Prod!$C$20</f>
        <v>0</v>
      </c>
      <c r="X157" s="88">
        <f>INFLO_Prod!$J$20</f>
        <v>0</v>
      </c>
      <c r="Y157" s="56">
        <f>INFLO_Prod!$C$21</f>
        <v>0</v>
      </c>
      <c r="Z157" s="88">
        <f>INFLO_Prod!$J$21</f>
        <v>0</v>
      </c>
      <c r="AA157" s="56">
        <f>INFLO_Prod!$C$22</f>
        <v>0</v>
      </c>
      <c r="AB157" s="88">
        <f>INFLO_Prod!$J$22</f>
        <v>0</v>
      </c>
      <c r="AC157" s="56">
        <f>INFLO_Prod!$C$23</f>
        <v>0</v>
      </c>
      <c r="AD157" s="88">
        <f>INFLO_Prod!$J$23</f>
        <v>0</v>
      </c>
      <c r="AE157" s="56">
        <f>INFLO_Prod!$C$24</f>
        <v>0</v>
      </c>
      <c r="AF157" s="88">
        <f>INFLO_Prod!$J$24</f>
        <v>0</v>
      </c>
      <c r="AG157" s="56">
        <f>INFLO_Prod!$C$25</f>
        <v>0</v>
      </c>
      <c r="AH157" s="88">
        <f>INFLO_Prod!$J$25</f>
        <v>0</v>
      </c>
      <c r="AI157" s="56">
        <f>INFLO_Prod!$C$26</f>
        <v>0</v>
      </c>
      <c r="AJ157" s="88">
        <f>INFLO_Prod!$J$26</f>
        <v>0</v>
      </c>
      <c r="AK157" s="56">
        <f>INFLO_Prod!$C$27</f>
        <v>0</v>
      </c>
      <c r="AL157" s="88">
        <f>INFLO_Prod!$J$27</f>
        <v>0</v>
      </c>
      <c r="AM157" s="56">
        <f>INFLO_Prod!$C$28</f>
        <v>0</v>
      </c>
      <c r="AN157" s="88">
        <f>INFLO_Prod!$J$28</f>
        <v>0</v>
      </c>
      <c r="AO157" s="56">
        <f>INFLO_Prod!$C$29</f>
        <v>0</v>
      </c>
      <c r="AP157" s="88">
        <f>INFLO_Prod!$J$29</f>
        <v>0</v>
      </c>
      <c r="AQ157" s="56">
        <f>INFLO_Prod!$C$30</f>
        <v>0</v>
      </c>
      <c r="AR157" s="88">
        <f>INFLO_Prod!$J$30</f>
        <v>0</v>
      </c>
      <c r="AS157" s="56">
        <f>INFLO_Prod!$C$31</f>
        <v>0</v>
      </c>
      <c r="AT157" s="88">
        <f>INFLO_Prod!$J$31</f>
        <v>0</v>
      </c>
      <c r="AU157" s="56">
        <f>INFLO_Prod!$C$32</f>
        <v>0</v>
      </c>
      <c r="AV157" s="88">
        <f>INFLO_Prod!$J$32</f>
        <v>0</v>
      </c>
      <c r="AW157" s="56">
        <f>INFLO_Prod!$C$33</f>
        <v>0</v>
      </c>
      <c r="AX157" s="88">
        <f>INFLO_Prod!$J$33</f>
        <v>0</v>
      </c>
      <c r="AY157" s="56">
        <f>INFLO_Prod!$C$34</f>
        <v>0</v>
      </c>
      <c r="AZ157" s="88">
        <f>INFLO_Prod!$J$34</f>
        <v>0</v>
      </c>
      <c r="BA157" s="56">
        <f>INFLO_Prod!$C$35</f>
        <v>0</v>
      </c>
      <c r="BB157" s="88">
        <f>INFLO_Prod!$J$35</f>
        <v>0</v>
      </c>
      <c r="BC157" s="56">
        <f>INFLO_Prod!$C$36</f>
        <v>0</v>
      </c>
      <c r="BD157" s="88">
        <f>INFLO_Prod!$J$36</f>
        <v>0</v>
      </c>
      <c r="BE157" s="56">
        <f>INFLO_Prod!$C$37</f>
        <v>0</v>
      </c>
      <c r="BF157" s="88">
        <f>INFLO_Prod!$J$37</f>
        <v>0</v>
      </c>
      <c r="BG157" s="52" t="s">
        <v>69</v>
      </c>
      <c r="BH157" s="16"/>
    </row>
    <row r="158" spans="1:60" x14ac:dyDescent="0.2">
      <c r="A158" s="20"/>
      <c r="B158" s="11" t="s">
        <v>307</v>
      </c>
      <c r="C158" s="2" t="s">
        <v>594</v>
      </c>
      <c r="D158" s="7" t="s">
        <v>12</v>
      </c>
      <c r="E158" s="9" t="s">
        <v>1</v>
      </c>
      <c r="F158" s="40" t="s">
        <v>304</v>
      </c>
      <c r="G158" s="46">
        <f>INFLO_Prod!$M$9</f>
        <v>0</v>
      </c>
      <c r="H158" s="72">
        <f>INFLO_Prod!$M$10</f>
        <v>1</v>
      </c>
      <c r="I158" s="56">
        <f>INFLO_Prod!$L$13</f>
        <v>1</v>
      </c>
      <c r="J158" s="26">
        <f>INFLO_Prod!$M$13</f>
        <v>0</v>
      </c>
      <c r="K158" s="56">
        <f>INFLO_Prod!$L$14</f>
        <v>0</v>
      </c>
      <c r="L158" s="26">
        <f>INFLO_Prod!$M$14</f>
        <v>0</v>
      </c>
      <c r="M158" s="56">
        <f>INFLO_Prod!$L$15</f>
        <v>0</v>
      </c>
      <c r="N158" s="26">
        <f>INFLO_Prod!$M$15</f>
        <v>0</v>
      </c>
      <c r="O158" s="56">
        <f>INFLO_Prod!$L$16</f>
        <v>0</v>
      </c>
      <c r="P158" s="26">
        <f>INFLO_Prod!$M$16</f>
        <v>0</v>
      </c>
      <c r="Q158" s="56">
        <f>INFLO_Prod!$L$17</f>
        <v>0</v>
      </c>
      <c r="R158" s="26">
        <f>INFLO_Prod!$M$17</f>
        <v>0</v>
      </c>
      <c r="S158" s="56">
        <f>INFLO_Prod!$L$18</f>
        <v>0</v>
      </c>
      <c r="T158" s="26">
        <f>INFLO_Prod!$M$18</f>
        <v>0</v>
      </c>
      <c r="U158" s="56">
        <f>INFLO_Prod!$L$19</f>
        <v>0</v>
      </c>
      <c r="V158" s="26">
        <f>INFLO_Prod!$M$19</f>
        <v>0</v>
      </c>
      <c r="W158" s="56">
        <f>INFLO_Prod!$L$20</f>
        <v>0</v>
      </c>
      <c r="X158" s="26">
        <f>INFLO_Prod!$M$20</f>
        <v>0</v>
      </c>
      <c r="Y158" s="56">
        <f>INFLO_Prod!$L$21</f>
        <v>0</v>
      </c>
      <c r="Z158" s="26">
        <f>INFLO_Prod!$M$21</f>
        <v>0</v>
      </c>
      <c r="AA158" s="56">
        <f>INFLO_Prod!$L$22</f>
        <v>0</v>
      </c>
      <c r="AB158" s="26">
        <f>INFLO_Prod!$M$22</f>
        <v>0</v>
      </c>
      <c r="AC158" s="56">
        <f>INFLO_Prod!$L$23</f>
        <v>0</v>
      </c>
      <c r="AD158" s="26">
        <f>INFLO_Prod!$M$23</f>
        <v>0</v>
      </c>
      <c r="AE158" s="56">
        <f>INFLO_Prod!$L$24</f>
        <v>0</v>
      </c>
      <c r="AF158" s="26">
        <f>INFLO_Prod!$M$24</f>
        <v>0</v>
      </c>
      <c r="AG158" s="56">
        <f>INFLO_Prod!$L$25</f>
        <v>0</v>
      </c>
      <c r="AH158" s="26">
        <f>INFLO_Prod!$M$25</f>
        <v>0</v>
      </c>
      <c r="AI158" s="56">
        <f>INFLO_Prod!$L$26</f>
        <v>0</v>
      </c>
      <c r="AJ158" s="26">
        <f>INFLO_Prod!$M$26</f>
        <v>0</v>
      </c>
      <c r="AK158" s="56">
        <f>INFLO_Prod!$L$27</f>
        <v>0</v>
      </c>
      <c r="AL158" s="26">
        <f>INFLO_Prod!$M$27</f>
        <v>0</v>
      </c>
      <c r="AM158" s="56">
        <f>INFLO_Prod!$L$28</f>
        <v>0</v>
      </c>
      <c r="AN158" s="26">
        <f>INFLO_Prod!$M$28</f>
        <v>0</v>
      </c>
      <c r="AO158" s="56">
        <f>INFLO_Prod!$L$29</f>
        <v>0</v>
      </c>
      <c r="AP158" s="26">
        <f>INFLO_Prod!$M$29</f>
        <v>0</v>
      </c>
      <c r="AQ158" s="56">
        <f>INFLO_Prod!$L$30</f>
        <v>0</v>
      </c>
      <c r="AR158" s="26">
        <f>INFLO_Prod!$M$30</f>
        <v>0</v>
      </c>
      <c r="AS158" s="56">
        <f>INFLO_Prod!$L$31</f>
        <v>0</v>
      </c>
      <c r="AT158" s="26">
        <f>INFLO_Prod!$M$31</f>
        <v>0</v>
      </c>
      <c r="AU158" s="56">
        <f>INFLO_Prod!$L$32</f>
        <v>0</v>
      </c>
      <c r="AV158" s="26">
        <f>INFLO_Prod!$M$32</f>
        <v>0</v>
      </c>
      <c r="AW158" s="56">
        <f>INFLO_Prod!$L$33</f>
        <v>0</v>
      </c>
      <c r="AX158" s="26">
        <f>INFLO_Prod!$M$33</f>
        <v>0</v>
      </c>
      <c r="AY158" s="56">
        <f>INFLO_Prod!$L$34</f>
        <v>0</v>
      </c>
      <c r="AZ158" s="26">
        <f>INFLO_Prod!$M$34</f>
        <v>0</v>
      </c>
      <c r="BA158" s="56">
        <f>INFLO_Prod!$L$35</f>
        <v>0</v>
      </c>
      <c r="BB158" s="26">
        <f>INFLO_Prod!$M$35</f>
        <v>0</v>
      </c>
      <c r="BC158" s="56">
        <f>INFLO_Prod!$L$36</f>
        <v>0</v>
      </c>
      <c r="BD158" s="26">
        <f>INFLO_Prod!$M$36</f>
        <v>0</v>
      </c>
      <c r="BE158" s="56">
        <f>INFLO_Prod!$L$37</f>
        <v>0</v>
      </c>
      <c r="BF158" s="26">
        <f>INFLO_Prod!$M$37</f>
        <v>0</v>
      </c>
      <c r="BG158" s="52" t="s">
        <v>69</v>
      </c>
      <c r="BH158" s="3"/>
    </row>
    <row r="159" spans="1:60" x14ac:dyDescent="0.2">
      <c r="A159" s="20"/>
      <c r="B159" s="10" t="s">
        <v>271</v>
      </c>
      <c r="C159" s="211" t="s">
        <v>981</v>
      </c>
      <c r="D159" s="7" t="s">
        <v>12</v>
      </c>
      <c r="E159" s="80" t="s">
        <v>3</v>
      </c>
      <c r="F159" s="79" t="s">
        <v>6</v>
      </c>
      <c r="G159" s="46">
        <f>INFLO_Prod!$P$9</f>
        <v>1</v>
      </c>
      <c r="H159" s="72">
        <f>INFLO_Prod!$P$10</f>
        <v>2</v>
      </c>
      <c r="I159" s="56">
        <f>INFLO_Prod!$O$13</f>
        <v>1</v>
      </c>
      <c r="J159" s="21">
        <f>INFLO_Prod!$P$13</f>
        <v>30</v>
      </c>
      <c r="K159" s="56">
        <f>INFLO_Prod!$O$14</f>
        <v>30</v>
      </c>
      <c r="L159" s="21">
        <f>INFLO_Prod!$P$14</f>
        <v>60</v>
      </c>
      <c r="M159" s="56">
        <f>INFLO_Prod!$O$15</f>
        <v>0</v>
      </c>
      <c r="N159" s="21">
        <f>INFLO_Prod!$P$15</f>
        <v>0</v>
      </c>
      <c r="O159" s="56">
        <f>INFLO_Prod!$O$16</f>
        <v>0</v>
      </c>
      <c r="P159" s="21">
        <f>INFLO_Prod!$P$16</f>
        <v>0</v>
      </c>
      <c r="Q159" s="56">
        <f>INFLO_Prod!$O$17</f>
        <v>0</v>
      </c>
      <c r="R159" s="21">
        <f>INFLO_Prod!$P$17</f>
        <v>0</v>
      </c>
      <c r="S159" s="56">
        <f>INFLO_Prod!$O$18</f>
        <v>0</v>
      </c>
      <c r="T159" s="21">
        <f>INFLO_Prod!$P$18</f>
        <v>0</v>
      </c>
      <c r="U159" s="56">
        <f>INFLO_Prod!$O$19</f>
        <v>0</v>
      </c>
      <c r="V159" s="21">
        <f>INFLO_Prod!$P$19</f>
        <v>0</v>
      </c>
      <c r="W159" s="56">
        <f>INFLO_Prod!$O$20</f>
        <v>0</v>
      </c>
      <c r="X159" s="21">
        <f>INFLO_Prod!$P$20</f>
        <v>0</v>
      </c>
      <c r="Y159" s="56">
        <f>INFLO_Prod!$O$21</f>
        <v>0</v>
      </c>
      <c r="Z159" s="21">
        <f>INFLO_Prod!$P$21</f>
        <v>0</v>
      </c>
      <c r="AA159" s="56">
        <f>INFLO_Prod!$O$22</f>
        <v>0</v>
      </c>
      <c r="AB159" s="21">
        <f>INFLO_Prod!$P$22</f>
        <v>0</v>
      </c>
      <c r="AC159" s="56">
        <f>INFLO_Prod!$O$23</f>
        <v>0</v>
      </c>
      <c r="AD159" s="21">
        <f>INFLO_Prod!$P$23</f>
        <v>0</v>
      </c>
      <c r="AE159" s="56">
        <f>INFLO_Prod!$O$24</f>
        <v>0</v>
      </c>
      <c r="AF159" s="21">
        <f>INFLO_Prod!$P$24</f>
        <v>0</v>
      </c>
      <c r="AG159" s="56">
        <f>INFLO_Prod!$O$25</f>
        <v>0</v>
      </c>
      <c r="AH159" s="21">
        <f>INFLO_Prod!$P$25</f>
        <v>0</v>
      </c>
      <c r="AI159" s="56">
        <f>INFLO_Prod!$O$26</f>
        <v>0</v>
      </c>
      <c r="AJ159" s="21">
        <f>INFLO_Prod!$P$26</f>
        <v>0</v>
      </c>
      <c r="AK159" s="56">
        <f>INFLO_Prod!$O$27</f>
        <v>0</v>
      </c>
      <c r="AL159" s="21">
        <f>INFLO_Prod!$P$27</f>
        <v>0</v>
      </c>
      <c r="AM159" s="56">
        <f>INFLO_Prod!$O$28</f>
        <v>0</v>
      </c>
      <c r="AN159" s="21">
        <f>INFLO_Prod!$P$28</f>
        <v>0</v>
      </c>
      <c r="AO159" s="56">
        <f>INFLO_Prod!$O$29</f>
        <v>0</v>
      </c>
      <c r="AP159" s="21">
        <f>INFLO_Prod!$P$29</f>
        <v>0</v>
      </c>
      <c r="AQ159" s="56">
        <f>INFLO_Prod!$O$30</f>
        <v>0</v>
      </c>
      <c r="AR159" s="21">
        <f>INFLO_Prod!$P$30</f>
        <v>0</v>
      </c>
      <c r="AS159" s="56">
        <f>INFLO_Prod!$O$31</f>
        <v>0</v>
      </c>
      <c r="AT159" s="21">
        <f>INFLO_Prod!$P$31</f>
        <v>0</v>
      </c>
      <c r="AU159" s="56">
        <f>INFLO_Prod!$O$32</f>
        <v>0</v>
      </c>
      <c r="AV159" s="21">
        <f>INFLO_Prod!$P$32</f>
        <v>0</v>
      </c>
      <c r="AW159" s="56">
        <f>INFLO_Prod!$O$33</f>
        <v>0</v>
      </c>
      <c r="AX159" s="21">
        <f>INFLO_Prod!$P$33</f>
        <v>0</v>
      </c>
      <c r="AY159" s="56">
        <f>INFLO_Prod!$O$34</f>
        <v>0</v>
      </c>
      <c r="AZ159" s="21">
        <f>INFLO_Prod!$P$34</f>
        <v>0</v>
      </c>
      <c r="BA159" s="56">
        <f>INFLO_Prod!$O$35</f>
        <v>0</v>
      </c>
      <c r="BB159" s="21">
        <f>INFLO_Prod!$P$35</f>
        <v>0</v>
      </c>
      <c r="BC159" s="56">
        <f>INFLO_Prod!$O$36</f>
        <v>0</v>
      </c>
      <c r="BD159" s="21">
        <f>INFLO_Prod!$P$36</f>
        <v>0</v>
      </c>
      <c r="BE159" s="56">
        <f>INFLO_Prod!$O$37</f>
        <v>0</v>
      </c>
      <c r="BF159" s="21">
        <f>INFLO_Prod!$P$37</f>
        <v>0</v>
      </c>
      <c r="BG159" s="52" t="s">
        <v>69</v>
      </c>
      <c r="BH159" s="3"/>
    </row>
    <row r="160" spans="1:60" x14ac:dyDescent="0.2">
      <c r="A160" s="20"/>
      <c r="B160" s="11" t="s">
        <v>272</v>
      </c>
      <c r="C160" s="211" t="s">
        <v>736</v>
      </c>
      <c r="D160" s="7" t="s">
        <v>12</v>
      </c>
      <c r="E160" s="29" t="s">
        <v>3</v>
      </c>
      <c r="F160" s="79" t="s">
        <v>6</v>
      </c>
      <c r="G160" s="46">
        <f>INFLO_Prod!$Q$9</f>
        <v>1</v>
      </c>
      <c r="H160" s="72">
        <f>INFLO_Prod!$Q$10</f>
        <v>2</v>
      </c>
      <c r="I160" s="56">
        <f>INFLO_Prod!$O$13</f>
        <v>1</v>
      </c>
      <c r="J160" s="21">
        <f>INFLO_Prod!$Q$13</f>
        <v>0</v>
      </c>
      <c r="K160" s="56">
        <f>INFLO_Prod!$O$14</f>
        <v>30</v>
      </c>
      <c r="L160" s="21">
        <f>INFLO_Prod!$Q$14</f>
        <v>0</v>
      </c>
      <c r="M160" s="56">
        <f>INFLO_Prod!$O$15</f>
        <v>0</v>
      </c>
      <c r="N160" s="21">
        <f>INFLO_Prod!$Q$15</f>
        <v>0</v>
      </c>
      <c r="O160" s="56">
        <f>INFLO_Prod!$O$16</f>
        <v>0</v>
      </c>
      <c r="P160" s="21">
        <f>INFLO_Prod!$Q$16</f>
        <v>0</v>
      </c>
      <c r="Q160" s="56">
        <f>INFLO_Prod!$O$17</f>
        <v>0</v>
      </c>
      <c r="R160" s="21">
        <f>INFLO_Prod!$Q$17</f>
        <v>0</v>
      </c>
      <c r="S160" s="56">
        <f>INFLO_Prod!$O$18</f>
        <v>0</v>
      </c>
      <c r="T160" s="21">
        <f>INFLO_Prod!$Q$18</f>
        <v>0</v>
      </c>
      <c r="U160" s="56">
        <f>INFLO_Prod!$O$19</f>
        <v>0</v>
      </c>
      <c r="V160" s="21">
        <f>INFLO_Prod!$Q$19</f>
        <v>0</v>
      </c>
      <c r="W160" s="56">
        <f>INFLO_Prod!$O$20</f>
        <v>0</v>
      </c>
      <c r="X160" s="21">
        <f>INFLO_Prod!$Q$20</f>
        <v>0</v>
      </c>
      <c r="Y160" s="56">
        <f>INFLO_Prod!$O$21</f>
        <v>0</v>
      </c>
      <c r="Z160" s="21">
        <f>INFLO_Prod!$Q$21</f>
        <v>0</v>
      </c>
      <c r="AA160" s="56">
        <f>INFLO_Prod!$O$22</f>
        <v>0</v>
      </c>
      <c r="AB160" s="21">
        <f>INFLO_Prod!$Q$22</f>
        <v>0</v>
      </c>
      <c r="AC160" s="56">
        <f>INFLO_Prod!$O$23</f>
        <v>0</v>
      </c>
      <c r="AD160" s="21">
        <f>INFLO_Prod!$Q$23</f>
        <v>0</v>
      </c>
      <c r="AE160" s="56">
        <f>INFLO_Prod!$O$24</f>
        <v>0</v>
      </c>
      <c r="AF160" s="21">
        <f>INFLO_Prod!$Q$24</f>
        <v>0</v>
      </c>
      <c r="AG160" s="56">
        <f>INFLO_Prod!$O$25</f>
        <v>0</v>
      </c>
      <c r="AH160" s="21">
        <f>INFLO_Prod!$Q$25</f>
        <v>0</v>
      </c>
      <c r="AI160" s="56">
        <f>INFLO_Prod!$O$26</f>
        <v>0</v>
      </c>
      <c r="AJ160" s="21">
        <f>INFLO_Prod!$Q$26</f>
        <v>0</v>
      </c>
      <c r="AK160" s="56">
        <f>INFLO_Prod!$O$27</f>
        <v>0</v>
      </c>
      <c r="AL160" s="21">
        <f>INFLO_Prod!$Q$27</f>
        <v>0</v>
      </c>
      <c r="AM160" s="56">
        <f>INFLO_Prod!$O$28</f>
        <v>0</v>
      </c>
      <c r="AN160" s="21">
        <f>INFLO_Prod!$Q$28</f>
        <v>0</v>
      </c>
      <c r="AO160" s="56">
        <f>INFLO_Prod!$O$29</f>
        <v>0</v>
      </c>
      <c r="AP160" s="21">
        <f>INFLO_Prod!$Q$29</f>
        <v>0</v>
      </c>
      <c r="AQ160" s="56">
        <f>INFLO_Prod!$O$30</f>
        <v>0</v>
      </c>
      <c r="AR160" s="21">
        <f>INFLO_Prod!$Q$30</f>
        <v>0</v>
      </c>
      <c r="AS160" s="56">
        <f>INFLO_Prod!$O$31</f>
        <v>0</v>
      </c>
      <c r="AT160" s="21">
        <f>INFLO_Prod!$Q$31</f>
        <v>0</v>
      </c>
      <c r="AU160" s="56">
        <f>INFLO_Prod!$O$32</f>
        <v>0</v>
      </c>
      <c r="AV160" s="21">
        <f>INFLO_Prod!$Q$32</f>
        <v>0</v>
      </c>
      <c r="AW160" s="56">
        <f>INFLO_Prod!$O$33</f>
        <v>0</v>
      </c>
      <c r="AX160" s="21">
        <f>INFLO_Prod!$Q$33</f>
        <v>0</v>
      </c>
      <c r="AY160" s="56">
        <f>INFLO_Prod!$O$34</f>
        <v>0</v>
      </c>
      <c r="AZ160" s="21">
        <f>INFLO_Prod!$Q$34</f>
        <v>0</v>
      </c>
      <c r="BA160" s="56">
        <f>INFLO_Prod!$O$35</f>
        <v>0</v>
      </c>
      <c r="BB160" s="21">
        <f>INFLO_Prod!$Q$35</f>
        <v>0</v>
      </c>
      <c r="BC160" s="56">
        <f>INFLO_Prod!$O$36</f>
        <v>0</v>
      </c>
      <c r="BD160" s="21">
        <f>INFLO_Prod!$Q$36</f>
        <v>0</v>
      </c>
      <c r="BE160" s="56">
        <f>INFLO_Prod!$O$37</f>
        <v>0</v>
      </c>
      <c r="BF160" s="21">
        <f>INFLO_Prod!$Q$37</f>
        <v>0</v>
      </c>
      <c r="BG160" s="52" t="s">
        <v>69</v>
      </c>
      <c r="BH160" s="3"/>
    </row>
    <row r="161" spans="1:60" x14ac:dyDescent="0.2">
      <c r="A161" s="20"/>
      <c r="B161" s="11" t="s">
        <v>677</v>
      </c>
      <c r="C161" s="211" t="s">
        <v>982</v>
      </c>
      <c r="D161" s="69" t="s">
        <v>12</v>
      </c>
      <c r="E161" s="2" t="s">
        <v>9</v>
      </c>
      <c r="F161" s="40" t="s">
        <v>304</v>
      </c>
      <c r="G161" s="46">
        <f>INFLO_Prod!$S$9</f>
        <v>1</v>
      </c>
      <c r="H161" s="72">
        <f>INFLO_Prod!$S$10</f>
        <v>2</v>
      </c>
      <c r="I161" s="76">
        <f>INFLO_Prod!$R$13</f>
        <v>1</v>
      </c>
      <c r="J161" s="262">
        <f>INFLO_Prod!$S$13</f>
        <v>0.1</v>
      </c>
      <c r="K161" s="76">
        <f>INFLO_Prod!$R$14</f>
        <v>50</v>
      </c>
      <c r="L161" s="262">
        <f>INFLO_Prod!$S$14</f>
        <v>1</v>
      </c>
      <c r="M161" s="76">
        <f>INFLO_Prod!$R$15</f>
        <v>0</v>
      </c>
      <c r="N161" s="262">
        <f>INFLO_Prod!$S$15</f>
        <v>0</v>
      </c>
      <c r="O161" s="76">
        <f>INFLO_Prod!$R$16</f>
        <v>0</v>
      </c>
      <c r="P161" s="262">
        <f>INFLO_Prod!$S$16</f>
        <v>0</v>
      </c>
      <c r="Q161" s="76">
        <f>INFLO_Prod!$R$17</f>
        <v>0</v>
      </c>
      <c r="R161" s="262">
        <f>INFLO_Prod!$S$17</f>
        <v>0</v>
      </c>
      <c r="S161" s="76">
        <f>INFLO_Prod!$R$18</f>
        <v>0</v>
      </c>
      <c r="T161" s="262">
        <f>INFLO_Prod!$S$18</f>
        <v>0</v>
      </c>
      <c r="U161" s="76">
        <f>INFLO_Prod!$R$19</f>
        <v>0</v>
      </c>
      <c r="V161" s="262">
        <f>INFLO_Prod!$S$19</f>
        <v>0</v>
      </c>
      <c r="W161" s="76">
        <f>INFLO_Prod!$R$20</f>
        <v>0</v>
      </c>
      <c r="X161" s="262">
        <f>INFLO_Prod!$S$20</f>
        <v>0</v>
      </c>
      <c r="Y161" s="76">
        <f>INFLO_Prod!$R$21</f>
        <v>0</v>
      </c>
      <c r="Z161" s="262">
        <f>INFLO_Prod!$S$21</f>
        <v>0</v>
      </c>
      <c r="AA161" s="76">
        <f>INFLO_Prod!$R$22</f>
        <v>0</v>
      </c>
      <c r="AB161" s="262">
        <f>INFLO_Prod!$S$22</f>
        <v>0</v>
      </c>
      <c r="AC161" s="76">
        <f>INFLO_Prod!$R$23</f>
        <v>0</v>
      </c>
      <c r="AD161" s="262">
        <f>INFLO_Prod!$S$23</f>
        <v>0</v>
      </c>
      <c r="AE161" s="76">
        <f>INFLO_Prod!$R$24</f>
        <v>0</v>
      </c>
      <c r="AF161" s="262">
        <f>INFLO_Prod!$S$24</f>
        <v>0</v>
      </c>
      <c r="AG161" s="76">
        <f>INFLO_Prod!$R$25</f>
        <v>0</v>
      </c>
      <c r="AH161" s="262">
        <f>INFLO_Prod!$S$25</f>
        <v>0</v>
      </c>
      <c r="AI161" s="76">
        <f>INFLO_Prod!$R$26</f>
        <v>0</v>
      </c>
      <c r="AJ161" s="262">
        <f>INFLO_Prod!$S$26</f>
        <v>0</v>
      </c>
      <c r="AK161" s="76">
        <f>INFLO_Prod!$R$27</f>
        <v>0</v>
      </c>
      <c r="AL161" s="262">
        <f>INFLO_Prod!$S$27</f>
        <v>0</v>
      </c>
      <c r="AM161" s="76">
        <f>INFLO_Prod!$R$28</f>
        <v>0</v>
      </c>
      <c r="AN161" s="262">
        <f>INFLO_Prod!$S$28</f>
        <v>0</v>
      </c>
      <c r="AO161" s="76">
        <f>INFLO_Prod!$R$29</f>
        <v>0</v>
      </c>
      <c r="AP161" s="262">
        <f>INFLO_Prod!$S$29</f>
        <v>0</v>
      </c>
      <c r="AQ161" s="76">
        <f>INFLO_Prod!$R$30</f>
        <v>0</v>
      </c>
      <c r="AR161" s="262">
        <f>INFLO_Prod!$S$30</f>
        <v>0</v>
      </c>
      <c r="AS161" s="76">
        <f>INFLO_Prod!$R$31</f>
        <v>0</v>
      </c>
      <c r="AT161" s="262">
        <f>INFLO_Prod!$S$31</f>
        <v>0</v>
      </c>
      <c r="AU161" s="76">
        <f>INFLO_Prod!$R$32</f>
        <v>0</v>
      </c>
      <c r="AV161" s="262">
        <f>INFLO_Prod!$S$32</f>
        <v>0</v>
      </c>
      <c r="AW161" s="76">
        <f>INFLO_Prod!$R$33</f>
        <v>0</v>
      </c>
      <c r="AX161" s="262">
        <f>INFLO_Prod!$S$33</f>
        <v>0</v>
      </c>
      <c r="AY161" s="76">
        <f>INFLO_Prod!$R$34</f>
        <v>0</v>
      </c>
      <c r="AZ161" s="262">
        <f>INFLO_Prod!$S$34</f>
        <v>0</v>
      </c>
      <c r="BA161" s="76">
        <f>INFLO_Prod!$R$35</f>
        <v>0</v>
      </c>
      <c r="BB161" s="262">
        <f>INFLO_Prod!$S$35</f>
        <v>0</v>
      </c>
      <c r="BC161" s="76">
        <f>INFLO_Prod!$R$36</f>
        <v>0</v>
      </c>
      <c r="BD161" s="262">
        <f>INFLO_Prod!$S$36</f>
        <v>0</v>
      </c>
      <c r="BE161" s="76">
        <f>INFLO_Prod!$R$37</f>
        <v>0</v>
      </c>
      <c r="BF161" s="262">
        <f>INFLO_Prod!$S$37</f>
        <v>0</v>
      </c>
      <c r="BG161" s="52" t="s">
        <v>69</v>
      </c>
      <c r="BH161" s="3"/>
    </row>
    <row r="162" spans="1:60" s="65" customFormat="1" ht="18.75" x14ac:dyDescent="0.25">
      <c r="A162" s="21" t="s">
        <v>69</v>
      </c>
      <c r="B162" s="61"/>
      <c r="C162" s="62" t="s">
        <v>578</v>
      </c>
      <c r="D162" s="62"/>
      <c r="E162" s="62"/>
      <c r="F162" s="62"/>
      <c r="G162" s="61"/>
      <c r="H162" s="67"/>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52" t="s">
        <v>69</v>
      </c>
      <c r="BH162" s="64"/>
    </row>
    <row r="163" spans="1:60" x14ac:dyDescent="0.2">
      <c r="A163" s="20"/>
      <c r="B163" s="10" t="s">
        <v>273</v>
      </c>
      <c r="C163" s="2" t="s">
        <v>737</v>
      </c>
      <c r="D163" s="7" t="s">
        <v>12</v>
      </c>
      <c r="E163" s="9" t="s">
        <v>0</v>
      </c>
      <c r="F163" s="40" t="s">
        <v>7</v>
      </c>
      <c r="G163" s="46">
        <f>STALK_Geom!$D$9</f>
        <v>1</v>
      </c>
      <c r="H163" s="72">
        <f>STALK_Geom!$D$10</f>
        <v>2</v>
      </c>
      <c r="I163" s="56">
        <f>STALK_Geom!$C$13</f>
        <v>1</v>
      </c>
      <c r="J163" s="21">
        <f>STALK_Geom!$D$13</f>
        <v>30</v>
      </c>
      <c r="K163" s="56">
        <f>STALK_Geom!$C$14</f>
        <v>30</v>
      </c>
      <c r="L163" s="21">
        <f>STALK_Geom!$D$14</f>
        <v>60</v>
      </c>
      <c r="M163" s="56">
        <f>STALK_Geom!$C$15</f>
        <v>0</v>
      </c>
      <c r="N163" s="21">
        <f>STALK_Geom!$D$15</f>
        <v>0</v>
      </c>
      <c r="O163" s="56">
        <f>STALK_Geom!$C$16</f>
        <v>0</v>
      </c>
      <c r="P163" s="21">
        <f>STALK_Geom!$D$16</f>
        <v>0</v>
      </c>
      <c r="Q163" s="56">
        <f>STALK_Geom!$C$17</f>
        <v>0</v>
      </c>
      <c r="R163" s="21">
        <f>STALK_Geom!$D$17</f>
        <v>0</v>
      </c>
      <c r="S163" s="56">
        <f>STALK_Geom!$C$18</f>
        <v>0</v>
      </c>
      <c r="T163" s="21">
        <f>STALK_Geom!$D$18</f>
        <v>0</v>
      </c>
      <c r="U163" s="56">
        <f>STALK_Geom!$C$19</f>
        <v>0</v>
      </c>
      <c r="V163" s="21">
        <f>STALK_Geom!$D$19</f>
        <v>0</v>
      </c>
      <c r="W163" s="56">
        <f>STALK_Geom!$C$20</f>
        <v>0</v>
      </c>
      <c r="X163" s="21">
        <f>STALK_Geom!$D$20</f>
        <v>0</v>
      </c>
      <c r="Y163" s="56">
        <f>STALK_Geom!$C$21</f>
        <v>0</v>
      </c>
      <c r="Z163" s="21">
        <f>STALK_Geom!$D$21</f>
        <v>0</v>
      </c>
      <c r="AA163" s="56">
        <f>STALK_Geom!$C$22</f>
        <v>0</v>
      </c>
      <c r="AB163" s="21">
        <f>STALK_Geom!$D$22</f>
        <v>0</v>
      </c>
      <c r="AC163" s="56">
        <f>STALK_Geom!$C$23</f>
        <v>0</v>
      </c>
      <c r="AD163" s="21">
        <f>STALK_Geom!$D$23</f>
        <v>0</v>
      </c>
      <c r="AE163" s="56">
        <f>STALK_Geom!$C$24</f>
        <v>0</v>
      </c>
      <c r="AF163" s="21">
        <f>STALK_Geom!$D$24</f>
        <v>0</v>
      </c>
      <c r="AG163" s="56">
        <f>STALK_Geom!$C$25</f>
        <v>0</v>
      </c>
      <c r="AH163" s="21">
        <f>STALK_Geom!$D$25</f>
        <v>0</v>
      </c>
      <c r="AI163" s="56">
        <f>STALK_Geom!$C$26</f>
        <v>0</v>
      </c>
      <c r="AJ163" s="21">
        <f>STALK_Geom!$D$26</f>
        <v>0</v>
      </c>
      <c r="AK163" s="56">
        <f>STALK_Geom!$C$27</f>
        <v>0</v>
      </c>
      <c r="AL163" s="21">
        <f>STALK_Geom!$D$27</f>
        <v>0</v>
      </c>
      <c r="AM163" s="56">
        <f>STALK_Geom!$C$28</f>
        <v>0</v>
      </c>
      <c r="AN163" s="21">
        <f>STALK_Geom!$D$28</f>
        <v>0</v>
      </c>
      <c r="AO163" s="56">
        <f>STALK_Geom!$C$29</f>
        <v>0</v>
      </c>
      <c r="AP163" s="21">
        <f>STALK_Geom!$D$29</f>
        <v>0</v>
      </c>
      <c r="AQ163" s="56">
        <f>STALK_Geom!$C$30</f>
        <v>0</v>
      </c>
      <c r="AR163" s="21">
        <f>STALK_Geom!$D$30</f>
        <v>0</v>
      </c>
      <c r="AS163" s="56">
        <f>STALK_Geom!$C$31</f>
        <v>0</v>
      </c>
      <c r="AT163" s="21">
        <f>STALK_Geom!$D$31</f>
        <v>0</v>
      </c>
      <c r="AU163" s="56">
        <f>STALK_Geom!$C$32</f>
        <v>0</v>
      </c>
      <c r="AV163" s="21">
        <f>STALK_Geom!$D$32</f>
        <v>0</v>
      </c>
      <c r="AW163" s="56">
        <f>STALK_Geom!$C$33</f>
        <v>0</v>
      </c>
      <c r="AX163" s="21">
        <f>STALK_Geom!$D$33</f>
        <v>0</v>
      </c>
      <c r="AY163" s="56">
        <f>STALK_Geom!$C$34</f>
        <v>0</v>
      </c>
      <c r="AZ163" s="21">
        <f>STALK_Geom!$D$34</f>
        <v>0</v>
      </c>
      <c r="BA163" s="56">
        <f>STALK_Geom!$C$35</f>
        <v>0</v>
      </c>
      <c r="BB163" s="21">
        <f>STALK_Geom!$D$35</f>
        <v>0</v>
      </c>
      <c r="BC163" s="56">
        <f>STALK_Geom!$C$36</f>
        <v>0</v>
      </c>
      <c r="BD163" s="21">
        <f>STALK_Geom!$D$36</f>
        <v>0</v>
      </c>
      <c r="BE163" s="56">
        <f>STALK_Geom!$C$37</f>
        <v>0</v>
      </c>
      <c r="BF163" s="21">
        <f>STALK_Geom!$D$37</f>
        <v>0</v>
      </c>
      <c r="BG163" s="52" t="s">
        <v>69</v>
      </c>
      <c r="BH163" s="16"/>
    </row>
    <row r="164" spans="1:60" x14ac:dyDescent="0.2">
      <c r="A164" s="20"/>
      <c r="B164" s="11" t="s">
        <v>274</v>
      </c>
      <c r="C164" s="2" t="s">
        <v>738</v>
      </c>
      <c r="D164" s="7" t="s">
        <v>12</v>
      </c>
      <c r="E164" s="9" t="s">
        <v>0</v>
      </c>
      <c r="F164" s="40" t="s">
        <v>7</v>
      </c>
      <c r="G164" s="46">
        <f>STALK_Geom!$E$9</f>
        <v>1</v>
      </c>
      <c r="H164" s="72">
        <f>STALK_Geom!$E$10</f>
        <v>2</v>
      </c>
      <c r="I164" s="56">
        <f>STALK_Geom!$C$13</f>
        <v>1</v>
      </c>
      <c r="J164" s="21">
        <f>STALK_Geom!$E$13</f>
        <v>0</v>
      </c>
      <c r="K164" s="56">
        <f>STALK_Geom!$C$14</f>
        <v>30</v>
      </c>
      <c r="L164" s="21">
        <f>STALK_Geom!$E$14</f>
        <v>0</v>
      </c>
      <c r="M164" s="56">
        <f>STALK_Geom!$C$15</f>
        <v>0</v>
      </c>
      <c r="N164" s="21">
        <f>STALK_Geom!$E$15</f>
        <v>0</v>
      </c>
      <c r="O164" s="56">
        <f>STALK_Geom!$C$16</f>
        <v>0</v>
      </c>
      <c r="P164" s="21">
        <f>STALK_Geom!$E$16</f>
        <v>0</v>
      </c>
      <c r="Q164" s="56">
        <f>STALK_Geom!$C$17</f>
        <v>0</v>
      </c>
      <c r="R164" s="21">
        <f>STALK_Geom!$E$17</f>
        <v>0</v>
      </c>
      <c r="S164" s="56">
        <f>STALK_Geom!$C$18</f>
        <v>0</v>
      </c>
      <c r="T164" s="21">
        <f>STALK_Geom!$E$18</f>
        <v>0</v>
      </c>
      <c r="U164" s="56">
        <f>STALK_Geom!$C$19</f>
        <v>0</v>
      </c>
      <c r="V164" s="21">
        <f>STALK_Geom!$E$19</f>
        <v>0</v>
      </c>
      <c r="W164" s="56">
        <f>STALK_Geom!$C$20</f>
        <v>0</v>
      </c>
      <c r="X164" s="21">
        <f>STALK_Geom!$E$20</f>
        <v>0</v>
      </c>
      <c r="Y164" s="56">
        <f>STALK_Geom!$C$21</f>
        <v>0</v>
      </c>
      <c r="Z164" s="21">
        <f>STALK_Geom!$E$21</f>
        <v>0</v>
      </c>
      <c r="AA164" s="56">
        <f>STALK_Geom!$C$22</f>
        <v>0</v>
      </c>
      <c r="AB164" s="21">
        <f>STALK_Geom!$E$22</f>
        <v>0</v>
      </c>
      <c r="AC164" s="56">
        <f>STALK_Geom!$C$23</f>
        <v>0</v>
      </c>
      <c r="AD164" s="21">
        <f>STALK_Geom!$E$23</f>
        <v>0</v>
      </c>
      <c r="AE164" s="56">
        <f>STALK_Geom!$C$24</f>
        <v>0</v>
      </c>
      <c r="AF164" s="21">
        <f>STALK_Geom!$E$24</f>
        <v>0</v>
      </c>
      <c r="AG164" s="56">
        <f>STALK_Geom!$C$25</f>
        <v>0</v>
      </c>
      <c r="AH164" s="21">
        <f>STALK_Geom!$E$25</f>
        <v>0</v>
      </c>
      <c r="AI164" s="56">
        <f>STALK_Geom!$C$26</f>
        <v>0</v>
      </c>
      <c r="AJ164" s="21">
        <f>STALK_Geom!$E$26</f>
        <v>0</v>
      </c>
      <c r="AK164" s="56">
        <f>STALK_Geom!$C$27</f>
        <v>0</v>
      </c>
      <c r="AL164" s="21">
        <f>STALK_Geom!$E$27</f>
        <v>0</v>
      </c>
      <c r="AM164" s="56">
        <f>STALK_Geom!$C$28</f>
        <v>0</v>
      </c>
      <c r="AN164" s="21">
        <f>STALK_Geom!$E$28</f>
        <v>0</v>
      </c>
      <c r="AO164" s="56">
        <f>STALK_Geom!$C$29</f>
        <v>0</v>
      </c>
      <c r="AP164" s="21">
        <f>STALK_Geom!$E$29</f>
        <v>0</v>
      </c>
      <c r="AQ164" s="56">
        <f>STALK_Geom!$C$30</f>
        <v>0</v>
      </c>
      <c r="AR164" s="21">
        <f>STALK_Geom!$E$30</f>
        <v>0</v>
      </c>
      <c r="AS164" s="56">
        <f>STALK_Geom!$C$31</f>
        <v>0</v>
      </c>
      <c r="AT164" s="21">
        <f>STALK_Geom!$E$31</f>
        <v>0</v>
      </c>
      <c r="AU164" s="56">
        <f>STALK_Geom!$C$32</f>
        <v>0</v>
      </c>
      <c r="AV164" s="21">
        <f>STALK_Geom!$E$32</f>
        <v>0</v>
      </c>
      <c r="AW164" s="56">
        <f>STALK_Geom!$C$33</f>
        <v>0</v>
      </c>
      <c r="AX164" s="21">
        <f>STALK_Geom!$E$33</f>
        <v>0</v>
      </c>
      <c r="AY164" s="56">
        <f>STALK_Geom!$C$34</f>
        <v>0</v>
      </c>
      <c r="AZ164" s="21">
        <f>STALK_Geom!$E$34</f>
        <v>0</v>
      </c>
      <c r="BA164" s="56">
        <f>STALK_Geom!$C$35</f>
        <v>0</v>
      </c>
      <c r="BB164" s="21">
        <f>STALK_Geom!$E$35</f>
        <v>0</v>
      </c>
      <c r="BC164" s="56">
        <f>STALK_Geom!$C$36</f>
        <v>0</v>
      </c>
      <c r="BD164" s="21">
        <f>STALK_Geom!$E$36</f>
        <v>0</v>
      </c>
      <c r="BE164" s="56">
        <f>STALK_Geom!$C$37</f>
        <v>0</v>
      </c>
      <c r="BF164" s="21">
        <f>STALK_Geom!$E$37</f>
        <v>0</v>
      </c>
      <c r="BG164" s="52" t="s">
        <v>69</v>
      </c>
      <c r="BH164" s="16"/>
    </row>
    <row r="165" spans="1:60" x14ac:dyDescent="0.2">
      <c r="A165" s="20"/>
      <c r="B165" s="11" t="s">
        <v>275</v>
      </c>
      <c r="C165" s="2" t="s">
        <v>276</v>
      </c>
      <c r="D165" s="7" t="s">
        <v>12</v>
      </c>
      <c r="E165" s="9" t="s">
        <v>0</v>
      </c>
      <c r="F165" s="40" t="s">
        <v>7</v>
      </c>
      <c r="G165" s="46">
        <f>STALK_Geom!$H$9</f>
        <v>1</v>
      </c>
      <c r="H165" s="72">
        <f>STALK_Geom!$H$10</f>
        <v>2</v>
      </c>
      <c r="I165" s="56">
        <f>STALK_Geom!$G$13</f>
        <v>1</v>
      </c>
      <c r="J165" s="21">
        <f>STALK_Geom!$H$13</f>
        <v>3</v>
      </c>
      <c r="K165" s="56">
        <f>STALK_Geom!$G$14</f>
        <v>30</v>
      </c>
      <c r="L165" s="21">
        <f>STALK_Geom!$H$14</f>
        <v>8</v>
      </c>
      <c r="M165" s="56">
        <f>STALK_Geom!$G$15</f>
        <v>0</v>
      </c>
      <c r="N165" s="21">
        <f>STALK_Geom!$H$15</f>
        <v>0</v>
      </c>
      <c r="O165" s="56">
        <f>STALK_Geom!$G$16</f>
        <v>0</v>
      </c>
      <c r="P165" s="21">
        <f>STALK_Geom!$H$16</f>
        <v>0</v>
      </c>
      <c r="Q165" s="56">
        <f>STALK_Geom!$G$17</f>
        <v>0</v>
      </c>
      <c r="R165" s="21">
        <f>STALK_Geom!$H$17</f>
        <v>0</v>
      </c>
      <c r="S165" s="56">
        <f>STALK_Geom!$G$18</f>
        <v>0</v>
      </c>
      <c r="T165" s="21">
        <f>STALK_Geom!$H$18</f>
        <v>0</v>
      </c>
      <c r="U165" s="56">
        <f>STALK_Geom!$G$19</f>
        <v>0</v>
      </c>
      <c r="V165" s="21">
        <f>STALK_Geom!$H$19</f>
        <v>0</v>
      </c>
      <c r="W165" s="56">
        <f>STALK_Geom!$G$20</f>
        <v>0</v>
      </c>
      <c r="X165" s="21">
        <f>STALK_Geom!$H$20</f>
        <v>0</v>
      </c>
      <c r="Y165" s="56">
        <f>STALK_Geom!$G$21</f>
        <v>0</v>
      </c>
      <c r="Z165" s="21">
        <f>STALK_Geom!$H$21</f>
        <v>0</v>
      </c>
      <c r="AA165" s="56">
        <f>STALK_Geom!$G$22</f>
        <v>0</v>
      </c>
      <c r="AB165" s="21">
        <f>STALK_Geom!$H$22</f>
        <v>0</v>
      </c>
      <c r="AC165" s="56">
        <f>STALK_Geom!$G$23</f>
        <v>0</v>
      </c>
      <c r="AD165" s="21">
        <f>STALK_Geom!$H$23</f>
        <v>0</v>
      </c>
      <c r="AE165" s="56">
        <f>STALK_Geom!$G$24</f>
        <v>0</v>
      </c>
      <c r="AF165" s="21">
        <f>STALK_Geom!$H$24</f>
        <v>0</v>
      </c>
      <c r="AG165" s="56">
        <f>STALK_Geom!$G$25</f>
        <v>0</v>
      </c>
      <c r="AH165" s="21">
        <f>STALK_Geom!$H$25</f>
        <v>0</v>
      </c>
      <c r="AI165" s="56">
        <f>STALK_Geom!$G$26</f>
        <v>0</v>
      </c>
      <c r="AJ165" s="21">
        <f>STALK_Geom!$H$26</f>
        <v>0</v>
      </c>
      <c r="AK165" s="56">
        <f>STALK_Geom!$G$27</f>
        <v>0</v>
      </c>
      <c r="AL165" s="21">
        <f>STALK_Geom!$H$27</f>
        <v>0</v>
      </c>
      <c r="AM165" s="56">
        <f>STALK_Geom!$G$28</f>
        <v>0</v>
      </c>
      <c r="AN165" s="21">
        <f>STALK_Geom!$H$28</f>
        <v>0</v>
      </c>
      <c r="AO165" s="56">
        <f>STALK_Geom!$G$29</f>
        <v>0</v>
      </c>
      <c r="AP165" s="21">
        <f>STALK_Geom!$H$29</f>
        <v>0</v>
      </c>
      <c r="AQ165" s="56">
        <f>STALK_Geom!$G$30</f>
        <v>0</v>
      </c>
      <c r="AR165" s="21">
        <f>STALK_Geom!$H$30</f>
        <v>0</v>
      </c>
      <c r="AS165" s="56">
        <f>STALK_Geom!$G$31</f>
        <v>0</v>
      </c>
      <c r="AT165" s="21">
        <f>STALK_Geom!$H$31</f>
        <v>0</v>
      </c>
      <c r="AU165" s="56">
        <f>STALK_Geom!$G$32</f>
        <v>0</v>
      </c>
      <c r="AV165" s="21">
        <f>STALK_Geom!$H$32</f>
        <v>0</v>
      </c>
      <c r="AW165" s="56">
        <f>STALK_Geom!$G$33</f>
        <v>0</v>
      </c>
      <c r="AX165" s="21">
        <f>STALK_Geom!$H$33</f>
        <v>0</v>
      </c>
      <c r="AY165" s="56">
        <f>STALK_Geom!$G$34</f>
        <v>0</v>
      </c>
      <c r="AZ165" s="21">
        <f>STALK_Geom!$H$34</f>
        <v>0</v>
      </c>
      <c r="BA165" s="56">
        <f>STALK_Geom!$G$35</f>
        <v>0</v>
      </c>
      <c r="BB165" s="21">
        <f>STALK_Geom!$H$35</f>
        <v>0</v>
      </c>
      <c r="BC165" s="56">
        <f>STALK_Geom!$G$36</f>
        <v>0</v>
      </c>
      <c r="BD165" s="21">
        <f>STALK_Geom!$H$36</f>
        <v>0</v>
      </c>
      <c r="BE165" s="56">
        <f>STALK_Geom!$G$37</f>
        <v>0</v>
      </c>
      <c r="BF165" s="21">
        <f>STALK_Geom!$H$37</f>
        <v>0</v>
      </c>
      <c r="BG165" s="52" t="s">
        <v>69</v>
      </c>
      <c r="BH165" s="16"/>
    </row>
    <row r="166" spans="1:60" x14ac:dyDescent="0.2">
      <c r="A166" s="20"/>
      <c r="B166" s="11" t="s">
        <v>277</v>
      </c>
      <c r="C166" s="2" t="s">
        <v>278</v>
      </c>
      <c r="D166" s="7" t="s">
        <v>12</v>
      </c>
      <c r="E166" s="9" t="s">
        <v>0</v>
      </c>
      <c r="F166" s="40" t="s">
        <v>7</v>
      </c>
      <c r="G166" s="46">
        <f>STALK_Geom!$I$9</f>
        <v>1</v>
      </c>
      <c r="H166" s="72">
        <f>STALK_Geom!$I$10</f>
        <v>2</v>
      </c>
      <c r="I166" s="56">
        <f>STALK_Geom!$G$13</f>
        <v>1</v>
      </c>
      <c r="J166" s="21">
        <f>STALK_Geom!$I$13</f>
        <v>0</v>
      </c>
      <c r="K166" s="56">
        <f>STALK_Geom!$G$14</f>
        <v>30</v>
      </c>
      <c r="L166" s="21">
        <f>STALK_Geom!$I$14</f>
        <v>0</v>
      </c>
      <c r="M166" s="56">
        <f>STALK_Geom!$G$15</f>
        <v>0</v>
      </c>
      <c r="N166" s="21">
        <f>STALK_Geom!$I$15</f>
        <v>0</v>
      </c>
      <c r="O166" s="56">
        <f>STALK_Geom!$G$16</f>
        <v>0</v>
      </c>
      <c r="P166" s="21">
        <f>STALK_Geom!$I$16</f>
        <v>0</v>
      </c>
      <c r="Q166" s="56">
        <f>STALK_Geom!$G$17</f>
        <v>0</v>
      </c>
      <c r="R166" s="21">
        <f>STALK_Geom!$I$17</f>
        <v>0</v>
      </c>
      <c r="S166" s="56">
        <f>STALK_Geom!$G$18</f>
        <v>0</v>
      </c>
      <c r="T166" s="21">
        <f>STALK_Geom!$I$18</f>
        <v>0</v>
      </c>
      <c r="U166" s="56">
        <f>STALK_Geom!$G$19</f>
        <v>0</v>
      </c>
      <c r="V166" s="21">
        <f>STALK_Geom!$I$19</f>
        <v>0</v>
      </c>
      <c r="W166" s="56">
        <f>STALK_Geom!$G$20</f>
        <v>0</v>
      </c>
      <c r="X166" s="21">
        <f>STALK_Geom!$I$20</f>
        <v>0</v>
      </c>
      <c r="Y166" s="56">
        <f>STALK_Geom!$G$21</f>
        <v>0</v>
      </c>
      <c r="Z166" s="21">
        <f>STALK_Geom!$I$21</f>
        <v>0</v>
      </c>
      <c r="AA166" s="56">
        <f>STALK_Geom!$G$22</f>
        <v>0</v>
      </c>
      <c r="AB166" s="21">
        <f>STALK_Geom!$I$22</f>
        <v>0</v>
      </c>
      <c r="AC166" s="56">
        <f>STALK_Geom!$G$23</f>
        <v>0</v>
      </c>
      <c r="AD166" s="21">
        <f>STALK_Geom!$I$23</f>
        <v>0</v>
      </c>
      <c r="AE166" s="56">
        <f>STALK_Geom!$G$24</f>
        <v>0</v>
      </c>
      <c r="AF166" s="21">
        <f>STALK_Geom!$I$24</f>
        <v>0</v>
      </c>
      <c r="AG166" s="56">
        <f>STALK_Geom!$G$25</f>
        <v>0</v>
      </c>
      <c r="AH166" s="21">
        <f>STALK_Geom!$I$25</f>
        <v>0</v>
      </c>
      <c r="AI166" s="56">
        <f>STALK_Geom!$G$26</f>
        <v>0</v>
      </c>
      <c r="AJ166" s="21">
        <f>STALK_Geom!$I$26</f>
        <v>0</v>
      </c>
      <c r="AK166" s="56">
        <f>STALK_Geom!$G$27</f>
        <v>0</v>
      </c>
      <c r="AL166" s="21">
        <f>STALK_Geom!$I$27</f>
        <v>0</v>
      </c>
      <c r="AM166" s="56">
        <f>STALK_Geom!$G$28</f>
        <v>0</v>
      </c>
      <c r="AN166" s="21">
        <f>STALK_Geom!$I$28</f>
        <v>0</v>
      </c>
      <c r="AO166" s="56">
        <f>STALK_Geom!$G$29</f>
        <v>0</v>
      </c>
      <c r="AP166" s="21">
        <f>STALK_Geom!$I$29</f>
        <v>0</v>
      </c>
      <c r="AQ166" s="56">
        <f>STALK_Geom!$G$30</f>
        <v>0</v>
      </c>
      <c r="AR166" s="21">
        <f>STALK_Geom!$I$30</f>
        <v>0</v>
      </c>
      <c r="AS166" s="56">
        <f>STALK_Geom!$G$31</f>
        <v>0</v>
      </c>
      <c r="AT166" s="21">
        <f>STALK_Geom!$I$31</f>
        <v>0</v>
      </c>
      <c r="AU166" s="56">
        <f>STALK_Geom!$G$32</f>
        <v>0</v>
      </c>
      <c r="AV166" s="21">
        <f>STALK_Geom!$I$32</f>
        <v>0</v>
      </c>
      <c r="AW166" s="56">
        <f>STALK_Geom!$G$33</f>
        <v>0</v>
      </c>
      <c r="AX166" s="21">
        <f>STALK_Geom!$I$33</f>
        <v>0</v>
      </c>
      <c r="AY166" s="56">
        <f>STALK_Geom!$G$34</f>
        <v>0</v>
      </c>
      <c r="AZ166" s="21">
        <f>STALK_Geom!$I$34</f>
        <v>0</v>
      </c>
      <c r="BA166" s="56">
        <f>STALK_Geom!$G$35</f>
        <v>0</v>
      </c>
      <c r="BB166" s="21">
        <f>STALK_Geom!$I$35</f>
        <v>0</v>
      </c>
      <c r="BC166" s="56">
        <f>STALK_Geom!$G$36</f>
        <v>0</v>
      </c>
      <c r="BD166" s="21">
        <f>STALK_Geom!$I$36</f>
        <v>0</v>
      </c>
      <c r="BE166" s="56">
        <f>STALK_Geom!$G$37</f>
        <v>0</v>
      </c>
      <c r="BF166" s="21">
        <f>STALK_Geom!$I$37</f>
        <v>0</v>
      </c>
      <c r="BG166" s="52" t="s">
        <v>69</v>
      </c>
      <c r="BH166" s="16"/>
    </row>
    <row r="167" spans="1:60" x14ac:dyDescent="0.2">
      <c r="A167" s="20"/>
      <c r="B167" s="11" t="s">
        <v>279</v>
      </c>
      <c r="C167" s="2" t="s">
        <v>280</v>
      </c>
      <c r="D167" s="33" t="s">
        <v>12</v>
      </c>
      <c r="E167" s="9" t="s">
        <v>5</v>
      </c>
      <c r="F167" s="40" t="s">
        <v>7</v>
      </c>
      <c r="G167" s="46">
        <f>STALK_Geom!$K$9</f>
        <v>1</v>
      </c>
      <c r="H167" s="72">
        <f>STALK_Geom!$K$10</f>
        <v>5</v>
      </c>
      <c r="I167" s="57">
        <f>STALK_Geom!$J$13</f>
        <v>0</v>
      </c>
      <c r="J167" s="21">
        <f>STALK_Geom!$K$13</f>
        <v>1</v>
      </c>
      <c r="K167" s="57">
        <f>STALK_Geom!$J$14</f>
        <v>25</v>
      </c>
      <c r="L167" s="21">
        <f>STALK_Geom!$K$14</f>
        <v>0.95</v>
      </c>
      <c r="M167" s="57">
        <f>STALK_Geom!$J$15</f>
        <v>50</v>
      </c>
      <c r="N167" s="21">
        <f>STALK_Geom!$K$15</f>
        <v>0.9</v>
      </c>
      <c r="O167" s="57">
        <f>STALK_Geom!$J$16</f>
        <v>75</v>
      </c>
      <c r="P167" s="21">
        <f>STALK_Geom!$K$16</f>
        <v>0.5</v>
      </c>
      <c r="Q167" s="57">
        <f>STALK_Geom!$J$17</f>
        <v>100</v>
      </c>
      <c r="R167" s="21">
        <f>STALK_Geom!$K$17</f>
        <v>0.1</v>
      </c>
      <c r="S167" s="57">
        <f>STALK_Geom!$J$18</f>
        <v>0</v>
      </c>
      <c r="T167" s="21">
        <f>STALK_Geom!$K$18</f>
        <v>0</v>
      </c>
      <c r="U167" s="57">
        <f>STALK_Geom!$J$19</f>
        <v>0</v>
      </c>
      <c r="V167" s="21">
        <f>STALK_Geom!$K$19</f>
        <v>0</v>
      </c>
      <c r="W167" s="57">
        <f>STALK_Geom!$J$20</f>
        <v>0</v>
      </c>
      <c r="X167" s="21">
        <f>STALK_Geom!$K$20</f>
        <v>0</v>
      </c>
      <c r="Y167" s="57">
        <f>STALK_Geom!$J$21</f>
        <v>0</v>
      </c>
      <c r="Z167" s="21">
        <f>STALK_Geom!$K$21</f>
        <v>0</v>
      </c>
      <c r="AA167" s="57">
        <f>STALK_Geom!$J$22</f>
        <v>0</v>
      </c>
      <c r="AB167" s="21">
        <f>STALK_Geom!$K$22</f>
        <v>0</v>
      </c>
      <c r="AC167" s="57">
        <f>STALK_Geom!$J$23</f>
        <v>0</v>
      </c>
      <c r="AD167" s="21">
        <f>STALK_Geom!$K$23</f>
        <v>0</v>
      </c>
      <c r="AE167" s="57">
        <f>STALK_Geom!$J$24</f>
        <v>0</v>
      </c>
      <c r="AF167" s="21">
        <f>STALK_Geom!$K$24</f>
        <v>0</v>
      </c>
      <c r="AG167" s="57">
        <f>STALK_Geom!$J$25</f>
        <v>0</v>
      </c>
      <c r="AH167" s="21">
        <f>STALK_Geom!$K$25</f>
        <v>0</v>
      </c>
      <c r="AI167" s="57">
        <f>STALK_Geom!$J$26</f>
        <v>0</v>
      </c>
      <c r="AJ167" s="21">
        <f>STALK_Geom!$K$26</f>
        <v>0</v>
      </c>
      <c r="AK167" s="57">
        <f>STALK_Geom!$J$27</f>
        <v>0</v>
      </c>
      <c r="AL167" s="21">
        <f>STALK_Geom!$K$27</f>
        <v>0</v>
      </c>
      <c r="AM167" s="57">
        <f>STALK_Geom!$J$28</f>
        <v>0</v>
      </c>
      <c r="AN167" s="21">
        <f>STALK_Geom!$K$28</f>
        <v>0</v>
      </c>
      <c r="AO167" s="57">
        <f>STALK_Geom!$J$29</f>
        <v>0</v>
      </c>
      <c r="AP167" s="21">
        <f>STALK_Geom!$K$29</f>
        <v>0</v>
      </c>
      <c r="AQ167" s="57">
        <f>STALK_Geom!$J$30</f>
        <v>0</v>
      </c>
      <c r="AR167" s="21">
        <f>STALK_Geom!$K$30</f>
        <v>0</v>
      </c>
      <c r="AS167" s="57">
        <f>STALK_Geom!$J$31</f>
        <v>0</v>
      </c>
      <c r="AT167" s="21">
        <f>STALK_Geom!$K$31</f>
        <v>0</v>
      </c>
      <c r="AU167" s="57">
        <f>STALK_Geom!$J$32</f>
        <v>0</v>
      </c>
      <c r="AV167" s="21">
        <f>STALK_Geom!$K$32</f>
        <v>0</v>
      </c>
      <c r="AW167" s="57">
        <f>STALK_Geom!$J$33</f>
        <v>0</v>
      </c>
      <c r="AX167" s="21">
        <f>STALK_Geom!$K$33</f>
        <v>0</v>
      </c>
      <c r="AY167" s="57">
        <f>STALK_Geom!$J$34</f>
        <v>0</v>
      </c>
      <c r="AZ167" s="21">
        <f>STALK_Geom!$K$34</f>
        <v>0</v>
      </c>
      <c r="BA167" s="57">
        <f>STALK_Geom!$J$35</f>
        <v>0</v>
      </c>
      <c r="BB167" s="21">
        <f>STALK_Geom!$K$35</f>
        <v>0</v>
      </c>
      <c r="BC167" s="57">
        <f>STALK_Geom!$J$36</f>
        <v>0</v>
      </c>
      <c r="BD167" s="21">
        <f>STALK_Geom!$K$36</f>
        <v>0</v>
      </c>
      <c r="BE167" s="57">
        <f>STALK_Geom!$J$37</f>
        <v>0</v>
      </c>
      <c r="BF167" s="21">
        <f>STALK_Geom!$K$37</f>
        <v>0</v>
      </c>
      <c r="BG167" s="52" t="s">
        <v>69</v>
      </c>
      <c r="BH167" s="16"/>
    </row>
    <row r="168" spans="1:60" x14ac:dyDescent="0.2">
      <c r="A168" s="20"/>
      <c r="B168" s="11" t="s">
        <v>281</v>
      </c>
      <c r="C168" s="2" t="s">
        <v>282</v>
      </c>
      <c r="D168" s="7" t="s">
        <v>12</v>
      </c>
      <c r="E168" s="9" t="s">
        <v>0</v>
      </c>
      <c r="F168" s="40" t="s">
        <v>7</v>
      </c>
      <c r="G168" s="46">
        <f>STALK_Geom!$N$9</f>
        <v>1</v>
      </c>
      <c r="H168" s="72">
        <f>STALK_Geom!$N$10</f>
        <v>2</v>
      </c>
      <c r="I168" s="56">
        <f>STALK_Geom!$M$13</f>
        <v>1</v>
      </c>
      <c r="J168" s="21">
        <f>STALK_Geom!$N$13</f>
        <v>1</v>
      </c>
      <c r="K168" s="56">
        <f>STALK_Geom!$M$14</f>
        <v>30</v>
      </c>
      <c r="L168" s="21">
        <f>STALK_Geom!$N$14</f>
        <v>5</v>
      </c>
      <c r="M168" s="56">
        <f>STALK_Geom!$M$15</f>
        <v>0</v>
      </c>
      <c r="N168" s="21">
        <f>STALK_Geom!$N$15</f>
        <v>0</v>
      </c>
      <c r="O168" s="56">
        <f>STALK_Geom!$M$16</f>
        <v>0</v>
      </c>
      <c r="P168" s="21">
        <f>STALK_Geom!$N$16</f>
        <v>0</v>
      </c>
      <c r="Q168" s="56">
        <f>STALK_Geom!$M$17</f>
        <v>0</v>
      </c>
      <c r="R168" s="21">
        <f>STALK_Geom!$N$17</f>
        <v>0</v>
      </c>
      <c r="S168" s="56">
        <f>STALK_Geom!$M$18</f>
        <v>0</v>
      </c>
      <c r="T168" s="21">
        <f>STALK_Geom!$N$18</f>
        <v>0</v>
      </c>
      <c r="U168" s="56">
        <f>STALK_Geom!$M$19</f>
        <v>0</v>
      </c>
      <c r="V168" s="21">
        <f>STALK_Geom!$N$19</f>
        <v>0</v>
      </c>
      <c r="W168" s="56">
        <f>STALK_Geom!$M$20</f>
        <v>0</v>
      </c>
      <c r="X168" s="21">
        <f>STALK_Geom!$N$20</f>
        <v>0</v>
      </c>
      <c r="Y168" s="56">
        <f>STALK_Geom!$M$21</f>
        <v>0</v>
      </c>
      <c r="Z168" s="21">
        <f>STALK_Geom!$N$21</f>
        <v>0</v>
      </c>
      <c r="AA168" s="56">
        <f>STALK_Geom!$M$22</f>
        <v>0</v>
      </c>
      <c r="AB168" s="21">
        <f>STALK_Geom!$N$22</f>
        <v>0</v>
      </c>
      <c r="AC168" s="56">
        <f>STALK_Geom!$M$23</f>
        <v>0</v>
      </c>
      <c r="AD168" s="21">
        <f>STALK_Geom!$N$23</f>
        <v>0</v>
      </c>
      <c r="AE168" s="56">
        <f>STALK_Geom!$M$24</f>
        <v>0</v>
      </c>
      <c r="AF168" s="21">
        <f>STALK_Geom!$N$24</f>
        <v>0</v>
      </c>
      <c r="AG168" s="56">
        <f>STALK_Geom!$M$25</f>
        <v>0</v>
      </c>
      <c r="AH168" s="21">
        <f>STALK_Geom!$N$25</f>
        <v>0</v>
      </c>
      <c r="AI168" s="56">
        <f>STALK_Geom!$M$26</f>
        <v>0</v>
      </c>
      <c r="AJ168" s="21">
        <f>STALK_Geom!$N$26</f>
        <v>0</v>
      </c>
      <c r="AK168" s="56">
        <f>STALK_Geom!$M$27</f>
        <v>0</v>
      </c>
      <c r="AL168" s="21">
        <f>STALK_Geom!$N$27</f>
        <v>0</v>
      </c>
      <c r="AM168" s="56">
        <f>STALK_Geom!$M$28</f>
        <v>0</v>
      </c>
      <c r="AN168" s="21">
        <f>STALK_Geom!$N$28</f>
        <v>0</v>
      </c>
      <c r="AO168" s="56">
        <f>STALK_Geom!$M$29</f>
        <v>0</v>
      </c>
      <c r="AP168" s="21">
        <f>STALK_Geom!$N$29</f>
        <v>0</v>
      </c>
      <c r="AQ168" s="56">
        <f>STALK_Geom!$M$30</f>
        <v>0</v>
      </c>
      <c r="AR168" s="21">
        <f>STALK_Geom!$N$30</f>
        <v>0</v>
      </c>
      <c r="AS168" s="56">
        <f>STALK_Geom!$M$31</f>
        <v>0</v>
      </c>
      <c r="AT168" s="21">
        <f>STALK_Geom!$N$31</f>
        <v>0</v>
      </c>
      <c r="AU168" s="56">
        <f>STALK_Geom!$M$32</f>
        <v>0</v>
      </c>
      <c r="AV168" s="21">
        <f>STALK_Geom!$N$32</f>
        <v>0</v>
      </c>
      <c r="AW168" s="56">
        <f>STALK_Geom!$M$33</f>
        <v>0</v>
      </c>
      <c r="AX168" s="21">
        <f>STALK_Geom!$N$33</f>
        <v>0</v>
      </c>
      <c r="AY168" s="56">
        <f>STALK_Geom!$M$34</f>
        <v>0</v>
      </c>
      <c r="AZ168" s="21">
        <f>STALK_Geom!$N$34</f>
        <v>0</v>
      </c>
      <c r="BA168" s="56">
        <f>STALK_Geom!$M$35</f>
        <v>0</v>
      </c>
      <c r="BB168" s="21">
        <f>STALK_Geom!$N$35</f>
        <v>0</v>
      </c>
      <c r="BC168" s="56">
        <f>STALK_Geom!$M$36</f>
        <v>0</v>
      </c>
      <c r="BD168" s="21">
        <f>STALK_Geom!$N$36</f>
        <v>0</v>
      </c>
      <c r="BE168" s="56">
        <f>STALK_Geom!$M$37</f>
        <v>0</v>
      </c>
      <c r="BF168" s="21">
        <f>STALK_Geom!$N$37</f>
        <v>0</v>
      </c>
      <c r="BG168" s="52" t="s">
        <v>69</v>
      </c>
      <c r="BH168" s="16"/>
    </row>
    <row r="169" spans="1:60" x14ac:dyDescent="0.2">
      <c r="A169" s="20"/>
      <c r="B169" s="11" t="s">
        <v>283</v>
      </c>
      <c r="C169" s="2" t="s">
        <v>284</v>
      </c>
      <c r="D169" s="7" t="s">
        <v>12</v>
      </c>
      <c r="E169" s="9" t="s">
        <v>0</v>
      </c>
      <c r="F169" s="40" t="s">
        <v>7</v>
      </c>
      <c r="G169" s="46">
        <f>STALK_Geom!$O$9</f>
        <v>1</v>
      </c>
      <c r="H169" s="72">
        <f>STALK_Geom!$O$10</f>
        <v>2</v>
      </c>
      <c r="I169" s="56">
        <f>STALK_Geom!$M$13</f>
        <v>1</v>
      </c>
      <c r="J169" s="21">
        <f>STALK_Geom!$O$13</f>
        <v>0</v>
      </c>
      <c r="K169" s="56">
        <f>STALK_Geom!$M$14</f>
        <v>30</v>
      </c>
      <c r="L169" s="21">
        <f>STALK_Geom!$O$14</f>
        <v>0</v>
      </c>
      <c r="M169" s="56">
        <f>STALK_Geom!$M$15</f>
        <v>0</v>
      </c>
      <c r="N169" s="21">
        <f>STALK_Geom!$O$15</f>
        <v>0</v>
      </c>
      <c r="O169" s="56">
        <f>STALK_Geom!$M$16</f>
        <v>0</v>
      </c>
      <c r="P169" s="21">
        <f>STALK_Geom!$O$16</f>
        <v>0</v>
      </c>
      <c r="Q169" s="56">
        <f>STALK_Geom!$M$17</f>
        <v>0</v>
      </c>
      <c r="R169" s="21">
        <f>STALK_Geom!$O$17</f>
        <v>0</v>
      </c>
      <c r="S169" s="56">
        <f>STALK_Geom!$M$18</f>
        <v>0</v>
      </c>
      <c r="T169" s="21">
        <f>STALK_Geom!$O$18</f>
        <v>0</v>
      </c>
      <c r="U169" s="56">
        <f>STALK_Geom!$M$19</f>
        <v>0</v>
      </c>
      <c r="V169" s="21">
        <f>STALK_Geom!$O$19</f>
        <v>0</v>
      </c>
      <c r="W169" s="56">
        <f>STALK_Geom!$M$20</f>
        <v>0</v>
      </c>
      <c r="X169" s="21">
        <f>STALK_Geom!$O$20</f>
        <v>0</v>
      </c>
      <c r="Y169" s="56">
        <f>STALK_Geom!$M$21</f>
        <v>0</v>
      </c>
      <c r="Z169" s="21">
        <f>STALK_Geom!$O$21</f>
        <v>0</v>
      </c>
      <c r="AA169" s="56">
        <f>STALK_Geom!$M$22</f>
        <v>0</v>
      </c>
      <c r="AB169" s="21">
        <f>STALK_Geom!$O$22</f>
        <v>0</v>
      </c>
      <c r="AC169" s="56">
        <f>STALK_Geom!$M$23</f>
        <v>0</v>
      </c>
      <c r="AD169" s="21">
        <f>STALK_Geom!$O$23</f>
        <v>0</v>
      </c>
      <c r="AE169" s="56">
        <f>STALK_Geom!$M$24</f>
        <v>0</v>
      </c>
      <c r="AF169" s="21">
        <f>STALK_Geom!$O$24</f>
        <v>0</v>
      </c>
      <c r="AG169" s="56">
        <f>STALK_Geom!$M$25</f>
        <v>0</v>
      </c>
      <c r="AH169" s="21">
        <f>STALK_Geom!$O$25</f>
        <v>0</v>
      </c>
      <c r="AI169" s="56">
        <f>STALK_Geom!$M$26</f>
        <v>0</v>
      </c>
      <c r="AJ169" s="21">
        <f>STALK_Geom!$O$26</f>
        <v>0</v>
      </c>
      <c r="AK169" s="56">
        <f>STALK_Geom!$M$27</f>
        <v>0</v>
      </c>
      <c r="AL169" s="21">
        <f>STALK_Geom!$O$27</f>
        <v>0</v>
      </c>
      <c r="AM169" s="56">
        <f>STALK_Geom!$M$28</f>
        <v>0</v>
      </c>
      <c r="AN169" s="21">
        <f>STALK_Geom!$O$28</f>
        <v>0</v>
      </c>
      <c r="AO169" s="56">
        <f>STALK_Geom!$M$29</f>
        <v>0</v>
      </c>
      <c r="AP169" s="21">
        <f>STALK_Geom!$O$29</f>
        <v>0</v>
      </c>
      <c r="AQ169" s="56">
        <f>STALK_Geom!$M$30</f>
        <v>0</v>
      </c>
      <c r="AR169" s="21">
        <f>STALK_Geom!$O$30</f>
        <v>0</v>
      </c>
      <c r="AS169" s="56">
        <f>STALK_Geom!$M$31</f>
        <v>0</v>
      </c>
      <c r="AT169" s="21">
        <f>STALK_Geom!$O$31</f>
        <v>0</v>
      </c>
      <c r="AU169" s="56">
        <f>STALK_Geom!$M$32</f>
        <v>0</v>
      </c>
      <c r="AV169" s="21">
        <f>STALK_Geom!$O$32</f>
        <v>0</v>
      </c>
      <c r="AW169" s="56">
        <f>STALK_Geom!$M$33</f>
        <v>0</v>
      </c>
      <c r="AX169" s="21">
        <f>STALK_Geom!$O$33</f>
        <v>0</v>
      </c>
      <c r="AY169" s="56">
        <f>STALK_Geom!$M$34</f>
        <v>0</v>
      </c>
      <c r="AZ169" s="21">
        <f>STALK_Geom!$O$34</f>
        <v>0</v>
      </c>
      <c r="BA169" s="56">
        <f>STALK_Geom!$M$35</f>
        <v>0</v>
      </c>
      <c r="BB169" s="21">
        <f>STALK_Geom!$O$35</f>
        <v>0</v>
      </c>
      <c r="BC169" s="56">
        <f>STALK_Geom!$M$36</f>
        <v>0</v>
      </c>
      <c r="BD169" s="21">
        <f>STALK_Geom!$O$36</f>
        <v>0</v>
      </c>
      <c r="BE169" s="56">
        <f>STALK_Geom!$M$37</f>
        <v>0</v>
      </c>
      <c r="BF169" s="21">
        <f>STALK_Geom!$O$37</f>
        <v>0</v>
      </c>
      <c r="BG169" s="52" t="s">
        <v>69</v>
      </c>
      <c r="BH169" s="16"/>
    </row>
    <row r="170" spans="1:60" x14ac:dyDescent="0.2">
      <c r="A170" s="20"/>
      <c r="B170" s="11" t="s">
        <v>285</v>
      </c>
      <c r="C170" s="2" t="s">
        <v>286</v>
      </c>
      <c r="D170" s="33" t="s">
        <v>12</v>
      </c>
      <c r="E170" s="9" t="s">
        <v>5</v>
      </c>
      <c r="F170" s="40" t="s">
        <v>7</v>
      </c>
      <c r="G170" s="46">
        <f>STALK_Geom!$Q$9</f>
        <v>1</v>
      </c>
      <c r="H170" s="72">
        <f>STALK_Geom!$Q$10</f>
        <v>5</v>
      </c>
      <c r="I170" s="57">
        <f>STALK_Geom!$P$13</f>
        <v>0</v>
      </c>
      <c r="J170" s="21">
        <f>STALK_Geom!$Q$13</f>
        <v>1</v>
      </c>
      <c r="K170" s="57">
        <f>STALK_Geom!$P$14</f>
        <v>25</v>
      </c>
      <c r="L170" s="21">
        <f>STALK_Geom!$Q$14</f>
        <v>0.9</v>
      </c>
      <c r="M170" s="57">
        <f>STALK_Geom!$P$15</f>
        <v>50</v>
      </c>
      <c r="N170" s="21">
        <f>STALK_Geom!$Q$15</f>
        <v>0.8</v>
      </c>
      <c r="O170" s="57">
        <f>STALK_Geom!$P$16</f>
        <v>75</v>
      </c>
      <c r="P170" s="21">
        <f>STALK_Geom!$Q$16</f>
        <v>0.5</v>
      </c>
      <c r="Q170" s="57">
        <f>STALK_Geom!$P$17</f>
        <v>100</v>
      </c>
      <c r="R170" s="21">
        <f>STALK_Geom!$Q$17</f>
        <v>0.1</v>
      </c>
      <c r="S170" s="57">
        <f>STALK_Geom!$P$18</f>
        <v>0</v>
      </c>
      <c r="T170" s="21">
        <f>STALK_Geom!$Q$18</f>
        <v>0</v>
      </c>
      <c r="U170" s="57">
        <f>STALK_Geom!$P$19</f>
        <v>0</v>
      </c>
      <c r="V170" s="21">
        <f>STALK_Geom!$Q$19</f>
        <v>0</v>
      </c>
      <c r="W170" s="57">
        <f>STALK_Geom!$P$20</f>
        <v>0</v>
      </c>
      <c r="X170" s="21">
        <f>STALK_Geom!$Q$20</f>
        <v>0</v>
      </c>
      <c r="Y170" s="57">
        <f>STALK_Geom!$P$21</f>
        <v>0</v>
      </c>
      <c r="Z170" s="21">
        <f>STALK_Geom!$Q$21</f>
        <v>0</v>
      </c>
      <c r="AA170" s="57">
        <f>STALK_Geom!$P$22</f>
        <v>0</v>
      </c>
      <c r="AB170" s="21">
        <f>STALK_Geom!$Q$22</f>
        <v>0</v>
      </c>
      <c r="AC170" s="57">
        <f>STALK_Geom!$P$23</f>
        <v>0</v>
      </c>
      <c r="AD170" s="21">
        <f>STALK_Geom!$Q$23</f>
        <v>0</v>
      </c>
      <c r="AE170" s="57">
        <f>STALK_Geom!$P$24</f>
        <v>0</v>
      </c>
      <c r="AF170" s="21">
        <f>STALK_Geom!$Q$24</f>
        <v>0</v>
      </c>
      <c r="AG170" s="57">
        <f>STALK_Geom!$P$25</f>
        <v>0</v>
      </c>
      <c r="AH170" s="21">
        <f>STALK_Geom!$Q$25</f>
        <v>0</v>
      </c>
      <c r="AI170" s="57">
        <f>STALK_Geom!$P$26</f>
        <v>0</v>
      </c>
      <c r="AJ170" s="21">
        <f>STALK_Geom!$Q$26</f>
        <v>0</v>
      </c>
      <c r="AK170" s="57">
        <f>STALK_Geom!$P$27</f>
        <v>0</v>
      </c>
      <c r="AL170" s="21">
        <f>STALK_Geom!$Q$27</f>
        <v>0</v>
      </c>
      <c r="AM170" s="57">
        <f>STALK_Geom!$P$28</f>
        <v>0</v>
      </c>
      <c r="AN170" s="21">
        <f>STALK_Geom!$Q$28</f>
        <v>0</v>
      </c>
      <c r="AO170" s="57">
        <f>STALK_Geom!$P$29</f>
        <v>0</v>
      </c>
      <c r="AP170" s="21">
        <f>STALK_Geom!$Q$29</f>
        <v>0</v>
      </c>
      <c r="AQ170" s="57">
        <f>STALK_Geom!$P$30</f>
        <v>0</v>
      </c>
      <c r="AR170" s="21">
        <f>STALK_Geom!$Q$30</f>
        <v>0</v>
      </c>
      <c r="AS170" s="57">
        <f>STALK_Geom!$P$31</f>
        <v>0</v>
      </c>
      <c r="AT170" s="21">
        <f>STALK_Geom!$Q$31</f>
        <v>0</v>
      </c>
      <c r="AU170" s="57">
        <f>STALK_Geom!$P$32</f>
        <v>0</v>
      </c>
      <c r="AV170" s="21">
        <f>STALK_Geom!$Q$32</f>
        <v>0</v>
      </c>
      <c r="AW170" s="57">
        <f>STALK_Geom!$P$33</f>
        <v>0</v>
      </c>
      <c r="AX170" s="21">
        <f>STALK_Geom!$Q$33</f>
        <v>0</v>
      </c>
      <c r="AY170" s="57">
        <f>STALK_Geom!$P$34</f>
        <v>0</v>
      </c>
      <c r="AZ170" s="21">
        <f>STALK_Geom!$Q$34</f>
        <v>0</v>
      </c>
      <c r="BA170" s="57">
        <f>STALK_Geom!$P$35</f>
        <v>0</v>
      </c>
      <c r="BB170" s="21">
        <f>STALK_Geom!$Q$35</f>
        <v>0</v>
      </c>
      <c r="BC170" s="57">
        <f>STALK_Geom!$P$36</f>
        <v>0</v>
      </c>
      <c r="BD170" s="21">
        <f>STALK_Geom!$Q$36</f>
        <v>0</v>
      </c>
      <c r="BE170" s="57">
        <f>STALK_Geom!$P$37</f>
        <v>0</v>
      </c>
      <c r="BF170" s="21">
        <f>STALK_Geom!$Q$37</f>
        <v>0</v>
      </c>
      <c r="BG170" s="52" t="s">
        <v>69</v>
      </c>
      <c r="BH170" s="16"/>
    </row>
    <row r="171" spans="1:60" x14ac:dyDescent="0.2">
      <c r="A171" s="20"/>
      <c r="B171" s="10" t="s">
        <v>291</v>
      </c>
      <c r="C171" s="211" t="s">
        <v>292</v>
      </c>
      <c r="D171" s="33" t="s">
        <v>12</v>
      </c>
      <c r="E171" s="9" t="s">
        <v>3</v>
      </c>
      <c r="F171" s="40" t="s">
        <v>6</v>
      </c>
      <c r="G171" s="46">
        <f>STALK_Geom!$T$9</f>
        <v>1</v>
      </c>
      <c r="H171" s="72">
        <f>STALK_Geom!$T$10</f>
        <v>3</v>
      </c>
      <c r="I171" s="57">
        <f>STALK_Geom!$S$13</f>
        <v>0</v>
      </c>
      <c r="J171" s="21">
        <f>STALK_Geom!$T$13</f>
        <v>0</v>
      </c>
      <c r="K171" s="57">
        <f>STALK_Geom!$S$14</f>
        <v>50</v>
      </c>
      <c r="L171" s="21">
        <f>STALK_Geom!$T$14</f>
        <v>5</v>
      </c>
      <c r="M171" s="57">
        <f>STALK_Geom!$S$15</f>
        <v>100</v>
      </c>
      <c r="N171" s="21">
        <f>STALK_Geom!$T$15</f>
        <v>10</v>
      </c>
      <c r="O171" s="57">
        <f>STALK_Geom!$S$16</f>
        <v>0</v>
      </c>
      <c r="P171" s="21">
        <f>STALK_Geom!$T$16</f>
        <v>0</v>
      </c>
      <c r="Q171" s="57">
        <f>STALK_Geom!$S$17</f>
        <v>0</v>
      </c>
      <c r="R171" s="21">
        <f>STALK_Geom!$T$17</f>
        <v>0</v>
      </c>
      <c r="S171" s="57">
        <f>STALK_Geom!$S$18</f>
        <v>0</v>
      </c>
      <c r="T171" s="21">
        <f>STALK_Geom!$T$18</f>
        <v>0</v>
      </c>
      <c r="U171" s="57">
        <f>STALK_Geom!$S$19</f>
        <v>0</v>
      </c>
      <c r="V171" s="21">
        <f>STALK_Geom!$T$19</f>
        <v>0</v>
      </c>
      <c r="W171" s="57">
        <f>STALK_Geom!$S$20</f>
        <v>0</v>
      </c>
      <c r="X171" s="21">
        <f>STALK_Geom!$T$20</f>
        <v>0</v>
      </c>
      <c r="Y171" s="57">
        <f>STALK_Geom!$S$21</f>
        <v>0</v>
      </c>
      <c r="Z171" s="21">
        <f>STALK_Geom!$T$21</f>
        <v>0</v>
      </c>
      <c r="AA171" s="57">
        <f>STALK_Geom!$S$22</f>
        <v>0</v>
      </c>
      <c r="AB171" s="21">
        <f>STALK_Geom!$T$22</f>
        <v>0</v>
      </c>
      <c r="AC171" s="57">
        <f>STALK_Geom!$S$23</f>
        <v>0</v>
      </c>
      <c r="AD171" s="21">
        <f>STALK_Geom!$T$23</f>
        <v>0</v>
      </c>
      <c r="AE171" s="57">
        <f>STALK_Geom!$S$24</f>
        <v>0</v>
      </c>
      <c r="AF171" s="21">
        <f>STALK_Geom!$T$24</f>
        <v>0</v>
      </c>
      <c r="AG171" s="57">
        <f>STALK_Geom!$S$25</f>
        <v>0</v>
      </c>
      <c r="AH171" s="21">
        <f>STALK_Geom!$T$25</f>
        <v>0</v>
      </c>
      <c r="AI171" s="57">
        <f>STALK_Geom!$S$26</f>
        <v>0</v>
      </c>
      <c r="AJ171" s="21">
        <f>STALK_Geom!$T$26</f>
        <v>0</v>
      </c>
      <c r="AK171" s="57">
        <f>STALK_Geom!$S$27</f>
        <v>0</v>
      </c>
      <c r="AL171" s="21">
        <f>STALK_Geom!$T$27</f>
        <v>0</v>
      </c>
      <c r="AM171" s="57">
        <f>STALK_Geom!$S$28</f>
        <v>0</v>
      </c>
      <c r="AN171" s="21">
        <f>STALK_Geom!$T$28</f>
        <v>0</v>
      </c>
      <c r="AO171" s="57">
        <f>STALK_Geom!$S$29</f>
        <v>0</v>
      </c>
      <c r="AP171" s="21">
        <f>STALK_Geom!$T$29</f>
        <v>0</v>
      </c>
      <c r="AQ171" s="57">
        <f>STALK_Geom!$S$30</f>
        <v>0</v>
      </c>
      <c r="AR171" s="21">
        <f>STALK_Geom!$T$30</f>
        <v>0</v>
      </c>
      <c r="AS171" s="57">
        <f>STALK_Geom!$S$31</f>
        <v>0</v>
      </c>
      <c r="AT171" s="21">
        <f>STALK_Geom!$T$31</f>
        <v>0</v>
      </c>
      <c r="AU171" s="57">
        <f>STALK_Geom!$S$32</f>
        <v>0</v>
      </c>
      <c r="AV171" s="21">
        <f>STALK_Geom!$T$32</f>
        <v>0</v>
      </c>
      <c r="AW171" s="57">
        <f>STALK_Geom!$S$33</f>
        <v>0</v>
      </c>
      <c r="AX171" s="21">
        <f>STALK_Geom!$T$33</f>
        <v>0</v>
      </c>
      <c r="AY171" s="57">
        <f>STALK_Geom!$S$34</f>
        <v>0</v>
      </c>
      <c r="AZ171" s="21">
        <f>STALK_Geom!$T$34</f>
        <v>0</v>
      </c>
      <c r="BA171" s="57">
        <f>STALK_Geom!$S$35</f>
        <v>0</v>
      </c>
      <c r="BB171" s="21">
        <f>STALK_Geom!$T$35</f>
        <v>0</v>
      </c>
      <c r="BC171" s="57">
        <f>STALK_Geom!$S$36</f>
        <v>0</v>
      </c>
      <c r="BD171" s="21">
        <f>STALK_Geom!$T$36</f>
        <v>0</v>
      </c>
      <c r="BE171" s="57">
        <f>STALK_Geom!$S$37</f>
        <v>0</v>
      </c>
      <c r="BF171" s="21">
        <f>STALK_Geom!$T$37</f>
        <v>0</v>
      </c>
      <c r="BG171" s="52" t="s">
        <v>69</v>
      </c>
      <c r="BH171" s="16"/>
    </row>
    <row r="172" spans="1:60" x14ac:dyDescent="0.2">
      <c r="A172" s="20"/>
      <c r="B172" s="11" t="s">
        <v>293</v>
      </c>
      <c r="C172" s="211" t="s">
        <v>450</v>
      </c>
      <c r="D172" s="33" t="s">
        <v>12</v>
      </c>
      <c r="E172" s="9" t="s">
        <v>3</v>
      </c>
      <c r="F172" s="40" t="s">
        <v>6</v>
      </c>
      <c r="G172" s="46">
        <f>STALK_Geom!$V$9</f>
        <v>1</v>
      </c>
      <c r="H172" s="72">
        <f>STALK_Geom!$V$10</f>
        <v>3</v>
      </c>
      <c r="I172" s="57">
        <f>STALK_Geom!$U$13</f>
        <v>0</v>
      </c>
      <c r="J172" s="21">
        <f>STALK_Geom!$V$13</f>
        <v>0</v>
      </c>
      <c r="K172" s="57">
        <f>STALK_Geom!$U$14</f>
        <v>50</v>
      </c>
      <c r="L172" s="21">
        <f>STALK_Geom!$V$14</f>
        <v>10</v>
      </c>
      <c r="M172" s="57">
        <f>STALK_Geom!$U$15</f>
        <v>100</v>
      </c>
      <c r="N172" s="21">
        <f>STALK_Geom!$V$15</f>
        <v>20</v>
      </c>
      <c r="O172" s="57">
        <f>STALK_Geom!$U$16</f>
        <v>0</v>
      </c>
      <c r="P172" s="21">
        <f>STALK_Geom!$V$16</f>
        <v>0</v>
      </c>
      <c r="Q172" s="57">
        <f>STALK_Geom!$U$17</f>
        <v>0</v>
      </c>
      <c r="R172" s="21">
        <f>STALK_Geom!$V$17</f>
        <v>0</v>
      </c>
      <c r="S172" s="57">
        <f>STALK_Geom!$U$18</f>
        <v>0</v>
      </c>
      <c r="T172" s="21">
        <f>STALK_Geom!$V$18</f>
        <v>0</v>
      </c>
      <c r="U172" s="57">
        <f>STALK_Geom!$U$19</f>
        <v>0</v>
      </c>
      <c r="V172" s="21">
        <f>STALK_Geom!$V$19</f>
        <v>0</v>
      </c>
      <c r="W172" s="57">
        <f>STALK_Geom!$U$20</f>
        <v>0</v>
      </c>
      <c r="X172" s="21">
        <f>STALK_Geom!$V$20</f>
        <v>0</v>
      </c>
      <c r="Y172" s="57">
        <f>STALK_Geom!$U$21</f>
        <v>0</v>
      </c>
      <c r="Z172" s="21">
        <f>STALK_Geom!$V$21</f>
        <v>0</v>
      </c>
      <c r="AA172" s="57">
        <f>STALK_Geom!$U$22</f>
        <v>0</v>
      </c>
      <c r="AB172" s="21">
        <f>STALK_Geom!$V$22</f>
        <v>0</v>
      </c>
      <c r="AC172" s="57">
        <f>STALK_Geom!$U$23</f>
        <v>0</v>
      </c>
      <c r="AD172" s="21">
        <f>STALK_Geom!$V$23</f>
        <v>0</v>
      </c>
      <c r="AE172" s="57">
        <f>STALK_Geom!$U$24</f>
        <v>0</v>
      </c>
      <c r="AF172" s="21">
        <f>STALK_Geom!$V$24</f>
        <v>0</v>
      </c>
      <c r="AG172" s="57">
        <f>STALK_Geom!$U$25</f>
        <v>0</v>
      </c>
      <c r="AH172" s="21">
        <f>STALK_Geom!$V$25</f>
        <v>0</v>
      </c>
      <c r="AI172" s="57">
        <f>STALK_Geom!$U$26</f>
        <v>0</v>
      </c>
      <c r="AJ172" s="21">
        <f>STALK_Geom!$V$26</f>
        <v>0</v>
      </c>
      <c r="AK172" s="57">
        <f>STALK_Geom!$U$27</f>
        <v>0</v>
      </c>
      <c r="AL172" s="21">
        <f>STALK_Geom!$V$27</f>
        <v>0</v>
      </c>
      <c r="AM172" s="57">
        <f>STALK_Geom!$U$28</f>
        <v>0</v>
      </c>
      <c r="AN172" s="21">
        <f>STALK_Geom!$V$28</f>
        <v>0</v>
      </c>
      <c r="AO172" s="57">
        <f>STALK_Geom!$U$29</f>
        <v>0</v>
      </c>
      <c r="AP172" s="21">
        <f>STALK_Geom!$V$29</f>
        <v>0</v>
      </c>
      <c r="AQ172" s="57">
        <f>STALK_Geom!$U$30</f>
        <v>0</v>
      </c>
      <c r="AR172" s="21">
        <f>STALK_Geom!$V$30</f>
        <v>0</v>
      </c>
      <c r="AS172" s="57">
        <f>STALK_Geom!$U$31</f>
        <v>0</v>
      </c>
      <c r="AT172" s="21">
        <f>STALK_Geom!$V$31</f>
        <v>0</v>
      </c>
      <c r="AU172" s="57">
        <f>STALK_Geom!$U$32</f>
        <v>0</v>
      </c>
      <c r="AV172" s="21">
        <f>STALK_Geom!$V$32</f>
        <v>0</v>
      </c>
      <c r="AW172" s="57">
        <f>STALK_Geom!$U$33</f>
        <v>0</v>
      </c>
      <c r="AX172" s="21">
        <f>STALK_Geom!$V$33</f>
        <v>0</v>
      </c>
      <c r="AY172" s="57">
        <f>STALK_Geom!$U$34</f>
        <v>0</v>
      </c>
      <c r="AZ172" s="21">
        <f>STALK_Geom!$V$34</f>
        <v>0</v>
      </c>
      <c r="BA172" s="57">
        <f>STALK_Geom!$U$35</f>
        <v>0</v>
      </c>
      <c r="BB172" s="21">
        <f>STALK_Geom!$V$35</f>
        <v>0</v>
      </c>
      <c r="BC172" s="57">
        <f>STALK_Geom!$U$36</f>
        <v>0</v>
      </c>
      <c r="BD172" s="21">
        <f>STALK_Geom!$V$36</f>
        <v>0</v>
      </c>
      <c r="BE172" s="57">
        <f>STALK_Geom!$U$37</f>
        <v>0</v>
      </c>
      <c r="BF172" s="21">
        <f>STALK_Geom!$V$37</f>
        <v>0</v>
      </c>
      <c r="BG172" s="52" t="s">
        <v>69</v>
      </c>
      <c r="BH172" s="16"/>
    </row>
    <row r="173" spans="1:60" x14ac:dyDescent="0.2">
      <c r="A173" s="20"/>
      <c r="B173" s="11" t="s">
        <v>294</v>
      </c>
      <c r="C173" s="211" t="s">
        <v>739</v>
      </c>
      <c r="D173" s="33" t="s">
        <v>12</v>
      </c>
      <c r="E173" s="9" t="s">
        <v>3</v>
      </c>
      <c r="F173" s="40" t="s">
        <v>6</v>
      </c>
      <c r="G173" s="46">
        <f>STALK_Geom!$W$9</f>
        <v>1</v>
      </c>
      <c r="H173" s="72">
        <f>STALK_Geom!$W$10</f>
        <v>3</v>
      </c>
      <c r="I173" s="57">
        <f>STALK_Geom!$U$13</f>
        <v>0</v>
      </c>
      <c r="J173" s="21">
        <f>STALK_Geom!$W$13</f>
        <v>0</v>
      </c>
      <c r="K173" s="57">
        <f>STALK_Geom!$U$14</f>
        <v>50</v>
      </c>
      <c r="L173" s="21">
        <f>STALK_Geom!$W$14</f>
        <v>0</v>
      </c>
      <c r="M173" s="57">
        <f>STALK_Geom!$U$15</f>
        <v>100</v>
      </c>
      <c r="N173" s="21">
        <f>STALK_Geom!$W$15</f>
        <v>0</v>
      </c>
      <c r="O173" s="57">
        <f>STALK_Geom!$U$16</f>
        <v>0</v>
      </c>
      <c r="P173" s="21">
        <f>STALK_Geom!$W$16</f>
        <v>0</v>
      </c>
      <c r="Q173" s="57">
        <f>STALK_Geom!$U$17</f>
        <v>0</v>
      </c>
      <c r="R173" s="21">
        <f>STALK_Geom!$W$17</f>
        <v>0</v>
      </c>
      <c r="S173" s="57">
        <f>STALK_Geom!$U$18</f>
        <v>0</v>
      </c>
      <c r="T173" s="21">
        <f>STALK_Geom!$W$18</f>
        <v>0</v>
      </c>
      <c r="U173" s="57">
        <f>STALK_Geom!$U$19</f>
        <v>0</v>
      </c>
      <c r="V173" s="21">
        <f>STALK_Geom!$W$19</f>
        <v>0</v>
      </c>
      <c r="W173" s="57">
        <f>STALK_Geom!$U$20</f>
        <v>0</v>
      </c>
      <c r="X173" s="21">
        <f>STALK_Geom!$W$20</f>
        <v>0</v>
      </c>
      <c r="Y173" s="57">
        <f>STALK_Geom!$U$21</f>
        <v>0</v>
      </c>
      <c r="Z173" s="21">
        <f>STALK_Geom!$W$21</f>
        <v>0</v>
      </c>
      <c r="AA173" s="57">
        <f>STALK_Geom!$U$22</f>
        <v>0</v>
      </c>
      <c r="AB173" s="21">
        <f>STALK_Geom!$W$22</f>
        <v>0</v>
      </c>
      <c r="AC173" s="57">
        <f>STALK_Geom!$U$23</f>
        <v>0</v>
      </c>
      <c r="AD173" s="21">
        <f>STALK_Geom!$W$23</f>
        <v>0</v>
      </c>
      <c r="AE173" s="57">
        <f>STALK_Geom!$U$24</f>
        <v>0</v>
      </c>
      <c r="AF173" s="21">
        <f>STALK_Geom!$W$24</f>
        <v>0</v>
      </c>
      <c r="AG173" s="57">
        <f>STALK_Geom!$U$25</f>
        <v>0</v>
      </c>
      <c r="AH173" s="21">
        <f>STALK_Geom!$W$25</f>
        <v>0</v>
      </c>
      <c r="AI173" s="57">
        <f>STALK_Geom!$U$26</f>
        <v>0</v>
      </c>
      <c r="AJ173" s="21">
        <f>STALK_Geom!$W$26</f>
        <v>0</v>
      </c>
      <c r="AK173" s="57">
        <f>STALK_Geom!$U$27</f>
        <v>0</v>
      </c>
      <c r="AL173" s="21">
        <f>STALK_Geom!$W$27</f>
        <v>0</v>
      </c>
      <c r="AM173" s="57">
        <f>STALK_Geom!$U$28</f>
        <v>0</v>
      </c>
      <c r="AN173" s="21">
        <f>STALK_Geom!$W$28</f>
        <v>0</v>
      </c>
      <c r="AO173" s="57">
        <f>STALK_Geom!$U$29</f>
        <v>0</v>
      </c>
      <c r="AP173" s="21">
        <f>STALK_Geom!$W$29</f>
        <v>0</v>
      </c>
      <c r="AQ173" s="57">
        <f>STALK_Geom!$U$30</f>
        <v>0</v>
      </c>
      <c r="AR173" s="21">
        <f>STALK_Geom!$W$30</f>
        <v>0</v>
      </c>
      <c r="AS173" s="57">
        <f>STALK_Geom!$U$31</f>
        <v>0</v>
      </c>
      <c r="AT173" s="21">
        <f>STALK_Geom!$W$31</f>
        <v>0</v>
      </c>
      <c r="AU173" s="57">
        <f>STALK_Geom!$U$32</f>
        <v>0</v>
      </c>
      <c r="AV173" s="21">
        <f>STALK_Geom!$W$32</f>
        <v>0</v>
      </c>
      <c r="AW173" s="57">
        <f>STALK_Geom!$U$33</f>
        <v>0</v>
      </c>
      <c r="AX173" s="21">
        <f>STALK_Geom!$W$33</f>
        <v>0</v>
      </c>
      <c r="AY173" s="57">
        <f>STALK_Geom!$U$34</f>
        <v>0</v>
      </c>
      <c r="AZ173" s="21">
        <f>STALK_Geom!$W$34</f>
        <v>0</v>
      </c>
      <c r="BA173" s="57">
        <f>STALK_Geom!$U$35</f>
        <v>0</v>
      </c>
      <c r="BB173" s="21">
        <f>STALK_Geom!$W$35</f>
        <v>0</v>
      </c>
      <c r="BC173" s="57">
        <f>STALK_Geom!$U$36</f>
        <v>0</v>
      </c>
      <c r="BD173" s="21">
        <f>STALK_Geom!$W$36</f>
        <v>0</v>
      </c>
      <c r="BE173" s="57">
        <f>STALK_Geom!$U$37</f>
        <v>0</v>
      </c>
      <c r="BF173" s="21">
        <f>STALK_Geom!$W$37</f>
        <v>0</v>
      </c>
      <c r="BG173" s="52" t="s">
        <v>69</v>
      </c>
      <c r="BH173" s="16"/>
    </row>
    <row r="174" spans="1:60" x14ac:dyDescent="0.2">
      <c r="A174" s="20"/>
      <c r="B174" s="11" t="s">
        <v>295</v>
      </c>
      <c r="C174" s="211" t="s">
        <v>296</v>
      </c>
      <c r="D174" s="6" t="s">
        <v>61</v>
      </c>
      <c r="E174" s="2" t="s">
        <v>635</v>
      </c>
      <c r="F174" s="40" t="s">
        <v>7</v>
      </c>
      <c r="G174" s="46">
        <f>STALK_Geom!$X$9</f>
        <v>0</v>
      </c>
      <c r="H174" s="72">
        <f>STALK_Geom!$X$10</f>
        <v>1</v>
      </c>
      <c r="I174" s="54">
        <f>INFLO_Prod!$A$13</f>
        <v>1</v>
      </c>
      <c r="J174" s="76">
        <f>STALK_Geom!$X$13</f>
        <v>50</v>
      </c>
      <c r="K174" s="196"/>
      <c r="L174" s="196"/>
      <c r="M174" s="196"/>
      <c r="N174" s="196"/>
      <c r="O174" s="196"/>
      <c r="P174" s="196"/>
      <c r="Q174" s="196"/>
      <c r="R174" s="196"/>
      <c r="S174" s="196"/>
      <c r="T174" s="196"/>
      <c r="U174" s="196"/>
      <c r="V174" s="196"/>
      <c r="W174" s="196"/>
      <c r="X174" s="196"/>
      <c r="Y174" s="196"/>
      <c r="Z174" s="196"/>
      <c r="AA174" s="196"/>
      <c r="AB174" s="196"/>
      <c r="AC174" s="196"/>
      <c r="AD174" s="196"/>
      <c r="AE174" s="196"/>
      <c r="AF174" s="196"/>
      <c r="AG174" s="196"/>
      <c r="AH174" s="196"/>
      <c r="AI174" s="196"/>
      <c r="AJ174" s="196"/>
      <c r="AK174" s="196"/>
      <c r="AL174" s="196"/>
      <c r="AM174" s="196"/>
      <c r="AN174" s="196"/>
      <c r="AO174" s="196"/>
      <c r="AP174" s="196"/>
      <c r="AQ174" s="196"/>
      <c r="AR174" s="196"/>
      <c r="AS174" s="196"/>
      <c r="AT174" s="196"/>
      <c r="AU174" s="196"/>
      <c r="AV174" s="196"/>
      <c r="AW174" s="196"/>
      <c r="AX174" s="196"/>
      <c r="AY174" s="196"/>
      <c r="AZ174" s="196"/>
      <c r="BA174" s="196"/>
      <c r="BB174" s="196"/>
      <c r="BC174" s="196"/>
      <c r="BD174" s="196"/>
      <c r="BE174" s="196"/>
      <c r="BF174" s="196"/>
      <c r="BG174" s="52" t="s">
        <v>69</v>
      </c>
      <c r="BH174" s="16"/>
    </row>
    <row r="175" spans="1:60" x14ac:dyDescent="0.2">
      <c r="A175" s="20"/>
      <c r="B175" s="11" t="s">
        <v>289</v>
      </c>
      <c r="C175" s="211" t="s">
        <v>740</v>
      </c>
      <c r="D175" s="33" t="s">
        <v>12</v>
      </c>
      <c r="E175" s="9" t="s">
        <v>3</v>
      </c>
      <c r="F175" s="40" t="s">
        <v>6</v>
      </c>
      <c r="G175" s="46">
        <f>STALK_Geom!$AA$9</f>
        <v>1</v>
      </c>
      <c r="H175" s="72">
        <f>STALK_Geom!$AA$10</f>
        <v>3</v>
      </c>
      <c r="I175" s="57">
        <f>STALK_Geom!$Z$13</f>
        <v>0</v>
      </c>
      <c r="J175" s="21">
        <f>STALK_Geom!$AA$13</f>
        <v>0</v>
      </c>
      <c r="K175" s="57">
        <f>STALK_Geom!$Z$14</f>
        <v>50</v>
      </c>
      <c r="L175" s="21">
        <f>STALK_Geom!$AA$14</f>
        <v>4</v>
      </c>
      <c r="M175" s="57">
        <f>STALK_Geom!$Z$15</f>
        <v>100</v>
      </c>
      <c r="N175" s="21">
        <f>STALK_Geom!$AA$15</f>
        <v>10</v>
      </c>
      <c r="O175" s="57">
        <f>STALK_Geom!$Z$16</f>
        <v>0</v>
      </c>
      <c r="P175" s="21">
        <f>STALK_Geom!$AA$16</f>
        <v>0</v>
      </c>
      <c r="Q175" s="57">
        <f>STALK_Geom!$Z$17</f>
        <v>0</v>
      </c>
      <c r="R175" s="21">
        <f>STALK_Geom!$AA$17</f>
        <v>0</v>
      </c>
      <c r="S175" s="57">
        <f>STALK_Geom!$Z$18</f>
        <v>0</v>
      </c>
      <c r="T175" s="21">
        <f>STALK_Geom!$AA$18</f>
        <v>0</v>
      </c>
      <c r="U175" s="57">
        <f>STALK_Geom!$Z$19</f>
        <v>0</v>
      </c>
      <c r="V175" s="21">
        <f>STALK_Geom!$AA$19</f>
        <v>0</v>
      </c>
      <c r="W175" s="57">
        <f>STALK_Geom!$Z$20</f>
        <v>0</v>
      </c>
      <c r="X175" s="21">
        <f>STALK_Geom!$AA$20</f>
        <v>0</v>
      </c>
      <c r="Y175" s="57">
        <f>STALK_Geom!$Z$21</f>
        <v>0</v>
      </c>
      <c r="Z175" s="21">
        <f>STALK_Geom!$AA$21</f>
        <v>0</v>
      </c>
      <c r="AA175" s="57">
        <f>STALK_Geom!$Z$22</f>
        <v>0</v>
      </c>
      <c r="AB175" s="21">
        <f>STALK_Geom!$AA$22</f>
        <v>0</v>
      </c>
      <c r="AC175" s="57">
        <f>STALK_Geom!$Z$23</f>
        <v>0</v>
      </c>
      <c r="AD175" s="21">
        <f>STALK_Geom!$AA$23</f>
        <v>0</v>
      </c>
      <c r="AE175" s="57">
        <f>STALK_Geom!$Z$24</f>
        <v>0</v>
      </c>
      <c r="AF175" s="21">
        <f>STALK_Geom!$AA$24</f>
        <v>0</v>
      </c>
      <c r="AG175" s="57">
        <f>STALK_Geom!$Z$25</f>
        <v>0</v>
      </c>
      <c r="AH175" s="21">
        <f>STALK_Geom!$AA$25</f>
        <v>0</v>
      </c>
      <c r="AI175" s="57">
        <f>STALK_Geom!$Z$26</f>
        <v>0</v>
      </c>
      <c r="AJ175" s="21">
        <f>STALK_Geom!$AA$26</f>
        <v>0</v>
      </c>
      <c r="AK175" s="57">
        <f>STALK_Geom!$Z$27</f>
        <v>0</v>
      </c>
      <c r="AL175" s="21">
        <f>STALK_Geom!$AA$27</f>
        <v>0</v>
      </c>
      <c r="AM175" s="57">
        <f>STALK_Geom!$Z$28</f>
        <v>0</v>
      </c>
      <c r="AN175" s="21">
        <f>STALK_Geom!$AA$28</f>
        <v>0</v>
      </c>
      <c r="AO175" s="57">
        <f>STALK_Geom!$Z$29</f>
        <v>0</v>
      </c>
      <c r="AP175" s="21">
        <f>STALK_Geom!$AA$29</f>
        <v>0</v>
      </c>
      <c r="AQ175" s="57">
        <f>STALK_Geom!$Z$30</f>
        <v>0</v>
      </c>
      <c r="AR175" s="21">
        <f>STALK_Geom!$AA$30</f>
        <v>0</v>
      </c>
      <c r="AS175" s="57">
        <f>STALK_Geom!$Z$31</f>
        <v>0</v>
      </c>
      <c r="AT175" s="21">
        <f>STALK_Geom!$AA$31</f>
        <v>0</v>
      </c>
      <c r="AU175" s="57">
        <f>STALK_Geom!$Z$32</f>
        <v>0</v>
      </c>
      <c r="AV175" s="21">
        <f>STALK_Geom!$AA$32</f>
        <v>0</v>
      </c>
      <c r="AW175" s="57">
        <f>STALK_Geom!$Z$33</f>
        <v>0</v>
      </c>
      <c r="AX175" s="21">
        <f>STALK_Geom!$AA$33</f>
        <v>0</v>
      </c>
      <c r="AY175" s="57">
        <f>STALK_Geom!$Z$34</f>
        <v>0</v>
      </c>
      <c r="AZ175" s="21">
        <f>STALK_Geom!$AA$34</f>
        <v>0</v>
      </c>
      <c r="BA175" s="57">
        <f>STALK_Geom!$Z$35</f>
        <v>0</v>
      </c>
      <c r="BB175" s="21">
        <f>STALK_Geom!$AA$35</f>
        <v>0</v>
      </c>
      <c r="BC175" s="57">
        <f>STALK_Geom!$Z$36</f>
        <v>0</v>
      </c>
      <c r="BD175" s="21">
        <f>STALK_Geom!$AA$36</f>
        <v>0</v>
      </c>
      <c r="BE175" s="57">
        <f>STALK_Geom!$Z$37</f>
        <v>0</v>
      </c>
      <c r="BF175" s="21">
        <f>STALK_Geom!$AA$37</f>
        <v>0</v>
      </c>
      <c r="BG175" s="52" t="s">
        <v>69</v>
      </c>
      <c r="BH175" s="16"/>
    </row>
    <row r="176" spans="1:60" x14ac:dyDescent="0.2">
      <c r="A176" s="20"/>
      <c r="B176" s="11" t="s">
        <v>290</v>
      </c>
      <c r="C176" s="211" t="s">
        <v>978</v>
      </c>
      <c r="D176" s="33" t="s">
        <v>12</v>
      </c>
      <c r="E176" s="9" t="s">
        <v>3</v>
      </c>
      <c r="F176" s="40" t="s">
        <v>6</v>
      </c>
      <c r="G176" s="46">
        <f>STALK_Geom!$AB$9</f>
        <v>1</v>
      </c>
      <c r="H176" s="72">
        <f>STALK_Geom!$AB$10</f>
        <v>3</v>
      </c>
      <c r="I176" s="57">
        <f>STALK_Geom!$Z$13</f>
        <v>0</v>
      </c>
      <c r="J176" s="21">
        <f>STALK_Geom!$AB$13</f>
        <v>0</v>
      </c>
      <c r="K176" s="57">
        <f>STALK_Geom!$Z$14</f>
        <v>50</v>
      </c>
      <c r="L176" s="21">
        <f>STALK_Geom!$AB$14</f>
        <v>0</v>
      </c>
      <c r="M176" s="57">
        <f>STALK_Geom!$Z$15</f>
        <v>100</v>
      </c>
      <c r="N176" s="21">
        <f>STALK_Geom!$AB$15</f>
        <v>0</v>
      </c>
      <c r="O176" s="57">
        <f>STALK_Geom!$Z$16</f>
        <v>0</v>
      </c>
      <c r="P176" s="21">
        <f>STALK_Geom!$AB$16</f>
        <v>0</v>
      </c>
      <c r="Q176" s="57">
        <f>STALK_Geom!$Z$17</f>
        <v>0</v>
      </c>
      <c r="R176" s="21">
        <f>STALK_Geom!$AB$17</f>
        <v>0</v>
      </c>
      <c r="S176" s="57">
        <f>STALK_Geom!$Z$18</f>
        <v>0</v>
      </c>
      <c r="T176" s="21">
        <f>STALK_Geom!$AB$18</f>
        <v>0</v>
      </c>
      <c r="U176" s="57">
        <f>STALK_Geom!$Z$19</f>
        <v>0</v>
      </c>
      <c r="V176" s="21">
        <f>STALK_Geom!$AB$19</f>
        <v>0</v>
      </c>
      <c r="W176" s="57">
        <f>STALK_Geom!$Z$20</f>
        <v>0</v>
      </c>
      <c r="X176" s="21">
        <f>STALK_Geom!$AB$20</f>
        <v>0</v>
      </c>
      <c r="Y176" s="57">
        <f>STALK_Geom!$Z$21</f>
        <v>0</v>
      </c>
      <c r="Z176" s="21">
        <f>STALK_Geom!$AB$21</f>
        <v>0</v>
      </c>
      <c r="AA176" s="57">
        <f>STALK_Geom!$Z$22</f>
        <v>0</v>
      </c>
      <c r="AB176" s="21">
        <f>STALK_Geom!$AB$22</f>
        <v>0</v>
      </c>
      <c r="AC176" s="57">
        <f>STALK_Geom!$Z$23</f>
        <v>0</v>
      </c>
      <c r="AD176" s="21">
        <f>STALK_Geom!$AB$23</f>
        <v>0</v>
      </c>
      <c r="AE176" s="57">
        <f>STALK_Geom!$Z$24</f>
        <v>0</v>
      </c>
      <c r="AF176" s="21">
        <f>STALK_Geom!$AB$24</f>
        <v>0</v>
      </c>
      <c r="AG176" s="57">
        <f>STALK_Geom!$Z$25</f>
        <v>0</v>
      </c>
      <c r="AH176" s="21">
        <f>STALK_Geom!$AB$25</f>
        <v>0</v>
      </c>
      <c r="AI176" s="57">
        <f>STALK_Geom!$Z$26</f>
        <v>0</v>
      </c>
      <c r="AJ176" s="21">
        <f>STALK_Geom!$AB$26</f>
        <v>0</v>
      </c>
      <c r="AK176" s="57">
        <f>STALK_Geom!$Z$27</f>
        <v>0</v>
      </c>
      <c r="AL176" s="21">
        <f>STALK_Geom!$AB$27</f>
        <v>0</v>
      </c>
      <c r="AM176" s="57">
        <f>STALK_Geom!$Z$28</f>
        <v>0</v>
      </c>
      <c r="AN176" s="21">
        <f>STALK_Geom!$AB$28</f>
        <v>0</v>
      </c>
      <c r="AO176" s="57">
        <f>STALK_Geom!$Z$29</f>
        <v>0</v>
      </c>
      <c r="AP176" s="21">
        <f>STALK_Geom!$AB$29</f>
        <v>0</v>
      </c>
      <c r="AQ176" s="57">
        <f>STALK_Geom!$Z$30</f>
        <v>0</v>
      </c>
      <c r="AR176" s="21">
        <f>STALK_Geom!$AB$30</f>
        <v>0</v>
      </c>
      <c r="AS176" s="57">
        <f>STALK_Geom!$Z$31</f>
        <v>0</v>
      </c>
      <c r="AT176" s="21">
        <f>STALK_Geom!$AB$31</f>
        <v>0</v>
      </c>
      <c r="AU176" s="57">
        <f>STALK_Geom!$Z$32</f>
        <v>0</v>
      </c>
      <c r="AV176" s="21">
        <f>STALK_Geom!$AB$32</f>
        <v>0</v>
      </c>
      <c r="AW176" s="57">
        <f>STALK_Geom!$Z$33</f>
        <v>0</v>
      </c>
      <c r="AX176" s="21">
        <f>STALK_Geom!$AB$33</f>
        <v>0</v>
      </c>
      <c r="AY176" s="57">
        <f>STALK_Geom!$Z$34</f>
        <v>0</v>
      </c>
      <c r="AZ176" s="21">
        <f>STALK_Geom!$AB$34</f>
        <v>0</v>
      </c>
      <c r="BA176" s="57">
        <f>STALK_Geom!$Z$35</f>
        <v>0</v>
      </c>
      <c r="BB176" s="21">
        <f>STALK_Geom!$AB$35</f>
        <v>0</v>
      </c>
      <c r="BC176" s="57">
        <f>STALK_Geom!$Z$36</f>
        <v>0</v>
      </c>
      <c r="BD176" s="21">
        <f>STALK_Geom!$AB$36</f>
        <v>0</v>
      </c>
      <c r="BE176" s="57">
        <f>STALK_Geom!$Z$37</f>
        <v>0</v>
      </c>
      <c r="BF176" s="21">
        <f>STALK_Geom!$AB$37</f>
        <v>0</v>
      </c>
      <c r="BG176" s="52" t="s">
        <v>69</v>
      </c>
      <c r="BH176" s="16"/>
    </row>
    <row r="177" spans="1:60" x14ac:dyDescent="0.2">
      <c r="A177" s="20"/>
      <c r="B177" s="11" t="s">
        <v>678</v>
      </c>
      <c r="C177" s="211" t="s">
        <v>979</v>
      </c>
      <c r="D177" s="69" t="s">
        <v>12</v>
      </c>
      <c r="E177" s="2" t="s">
        <v>9</v>
      </c>
      <c r="F177" s="40" t="s">
        <v>304</v>
      </c>
      <c r="G177" s="46">
        <f>STALK_Geom!$AD$9</f>
        <v>1</v>
      </c>
      <c r="H177" s="72">
        <f>STALK_Geom!$AD$10</f>
        <v>2</v>
      </c>
      <c r="I177" s="76">
        <f>STALK_Geom!$AC$13</f>
        <v>1</v>
      </c>
      <c r="J177" s="262">
        <f>STALK_Geom!$AD$13</f>
        <v>0.1</v>
      </c>
      <c r="K177" s="76">
        <f>STALK_Geom!$AC$14</f>
        <v>50</v>
      </c>
      <c r="L177" s="262">
        <f>STALK_Geom!$AD$14</f>
        <v>1</v>
      </c>
      <c r="M177" s="76">
        <f>STALK_Geom!$AC$15</f>
        <v>0</v>
      </c>
      <c r="N177" s="262">
        <f>STALK_Geom!$AD$15</f>
        <v>0</v>
      </c>
      <c r="O177" s="76">
        <f>STALK_Geom!$AC$16</f>
        <v>0</v>
      </c>
      <c r="P177" s="262">
        <f>STALK_Geom!$AD$16</f>
        <v>0</v>
      </c>
      <c r="Q177" s="76">
        <f>STALK_Geom!$AC$17</f>
        <v>0</v>
      </c>
      <c r="R177" s="262">
        <f>STALK_Geom!$AD$17</f>
        <v>0</v>
      </c>
      <c r="S177" s="76">
        <f>STALK_Geom!$AC$18</f>
        <v>0</v>
      </c>
      <c r="T177" s="262">
        <f>STALK_Geom!$AD$18</f>
        <v>0</v>
      </c>
      <c r="U177" s="76">
        <f>STALK_Geom!$AC$19</f>
        <v>0</v>
      </c>
      <c r="V177" s="262">
        <f>STALK_Geom!$AD$19</f>
        <v>0</v>
      </c>
      <c r="W177" s="76">
        <f>STALK_Geom!$AC$20</f>
        <v>0</v>
      </c>
      <c r="X177" s="262">
        <f>STALK_Geom!$AD$20</f>
        <v>0</v>
      </c>
      <c r="Y177" s="76">
        <f>STALK_Geom!$AC$21</f>
        <v>0</v>
      </c>
      <c r="Z177" s="262">
        <f>STALK_Geom!$AD$21</f>
        <v>0</v>
      </c>
      <c r="AA177" s="76">
        <f>STALK_Geom!$AC$22</f>
        <v>0</v>
      </c>
      <c r="AB177" s="262">
        <f>STALK_Geom!$AD$22</f>
        <v>0</v>
      </c>
      <c r="AC177" s="76">
        <f>STALK_Geom!$AC$23</f>
        <v>0</v>
      </c>
      <c r="AD177" s="262">
        <f>STALK_Geom!$AD$23</f>
        <v>0</v>
      </c>
      <c r="AE177" s="76">
        <f>STALK_Geom!$AC$24</f>
        <v>0</v>
      </c>
      <c r="AF177" s="262">
        <f>STALK_Geom!$AD$24</f>
        <v>0</v>
      </c>
      <c r="AG177" s="76">
        <f>STALK_Geom!$AC$25</f>
        <v>0</v>
      </c>
      <c r="AH177" s="262">
        <f>STALK_Geom!$AD$25</f>
        <v>0</v>
      </c>
      <c r="AI177" s="76">
        <f>STALK_Geom!$AC$26</f>
        <v>0</v>
      </c>
      <c r="AJ177" s="262">
        <f>STALK_Geom!$AD$26</f>
        <v>0</v>
      </c>
      <c r="AK177" s="76">
        <f>STALK_Geom!$AC$27</f>
        <v>0</v>
      </c>
      <c r="AL177" s="262">
        <f>STALK_Geom!$AD$27</f>
        <v>0</v>
      </c>
      <c r="AM177" s="76">
        <f>STALK_Geom!$AC$28</f>
        <v>0</v>
      </c>
      <c r="AN177" s="262">
        <f>STALK_Geom!$AD$28</f>
        <v>0</v>
      </c>
      <c r="AO177" s="76">
        <f>STALK_Geom!$AC$29</f>
        <v>0</v>
      </c>
      <c r="AP177" s="262">
        <f>STALK_Geom!$AD$29</f>
        <v>0</v>
      </c>
      <c r="AQ177" s="76">
        <f>STALK_Geom!$AC$30</f>
        <v>0</v>
      </c>
      <c r="AR177" s="262">
        <f>STALK_Geom!$AD$30</f>
        <v>0</v>
      </c>
      <c r="AS177" s="76">
        <f>STALK_Geom!$AC$31</f>
        <v>0</v>
      </c>
      <c r="AT177" s="262">
        <f>STALK_Geom!$AD$31</f>
        <v>0</v>
      </c>
      <c r="AU177" s="76">
        <f>STALK_Geom!$AC$32</f>
        <v>0</v>
      </c>
      <c r="AV177" s="262">
        <f>STALK_Geom!$AD$32</f>
        <v>0</v>
      </c>
      <c r="AW177" s="76">
        <f>STALK_Geom!$AC$33</f>
        <v>0</v>
      </c>
      <c r="AX177" s="262">
        <f>STALK_Geom!$AD$33</f>
        <v>0</v>
      </c>
      <c r="AY177" s="76">
        <f>STALK_Geom!$AC$34</f>
        <v>0</v>
      </c>
      <c r="AZ177" s="262">
        <f>STALK_Geom!$AD$34</f>
        <v>0</v>
      </c>
      <c r="BA177" s="76">
        <f>STALK_Geom!$AC$35</f>
        <v>0</v>
      </c>
      <c r="BB177" s="262">
        <f>STALK_Geom!$AD$35</f>
        <v>0</v>
      </c>
      <c r="BC177" s="76">
        <f>STALK_Geom!$AC$36</f>
        <v>0</v>
      </c>
      <c r="BD177" s="262">
        <f>STALK_Geom!$AD$36</f>
        <v>0</v>
      </c>
      <c r="BE177" s="76">
        <f>STALK_Geom!$AC$37</f>
        <v>0</v>
      </c>
      <c r="BF177" s="262">
        <f>STALK_Geom!$AD$37</f>
        <v>0</v>
      </c>
      <c r="BG177" s="52" t="s">
        <v>69</v>
      </c>
      <c r="BH177" s="16"/>
    </row>
    <row r="178" spans="1:60" x14ac:dyDescent="0.2">
      <c r="A178" s="20"/>
      <c r="B178" s="11" t="s">
        <v>287</v>
      </c>
      <c r="C178" s="211" t="s">
        <v>741</v>
      </c>
      <c r="D178" s="33" t="s">
        <v>12</v>
      </c>
      <c r="E178" s="9" t="s">
        <v>3</v>
      </c>
      <c r="F178" s="40" t="s">
        <v>6</v>
      </c>
      <c r="G178" s="46">
        <f>STALK_Geom!$AG$9</f>
        <v>1</v>
      </c>
      <c r="H178" s="72">
        <f>STALK_Geom!$AG$10</f>
        <v>3</v>
      </c>
      <c r="I178" s="57">
        <f>STALK_Geom!$AF$13</f>
        <v>0</v>
      </c>
      <c r="J178" s="21">
        <f>STALK_Geom!$AG$13</f>
        <v>0</v>
      </c>
      <c r="K178" s="57">
        <f>STALK_Geom!$AF$14</f>
        <v>50</v>
      </c>
      <c r="L178" s="21">
        <f>STALK_Geom!$AG$14</f>
        <v>2</v>
      </c>
      <c r="M178" s="57">
        <f>STALK_Geom!$AF$15</f>
        <v>100</v>
      </c>
      <c r="N178" s="21">
        <f>STALK_Geom!$AG$15</f>
        <v>5</v>
      </c>
      <c r="O178" s="57">
        <f>STALK_Geom!$AF$16</f>
        <v>0</v>
      </c>
      <c r="P178" s="21">
        <f>STALK_Geom!$AG$16</f>
        <v>0</v>
      </c>
      <c r="Q178" s="57">
        <f>STALK_Geom!$AF$17</f>
        <v>0</v>
      </c>
      <c r="R178" s="21">
        <f>STALK_Geom!$AG$17</f>
        <v>0</v>
      </c>
      <c r="S178" s="57">
        <f>STALK_Geom!$AF$18</f>
        <v>0</v>
      </c>
      <c r="T178" s="21">
        <f>STALK_Geom!$AG$18</f>
        <v>0</v>
      </c>
      <c r="U178" s="57">
        <f>STALK_Geom!$AF$19</f>
        <v>0</v>
      </c>
      <c r="V178" s="21">
        <f>STALK_Geom!$AG$19</f>
        <v>0</v>
      </c>
      <c r="W178" s="57">
        <f>STALK_Geom!$AF$20</f>
        <v>0</v>
      </c>
      <c r="X178" s="21">
        <f>STALK_Geom!$AG$20</f>
        <v>0</v>
      </c>
      <c r="Y178" s="57">
        <f>STALK_Geom!$AF$21</f>
        <v>0</v>
      </c>
      <c r="Z178" s="21">
        <f>STALK_Geom!$AG$21</f>
        <v>0</v>
      </c>
      <c r="AA178" s="57">
        <f>STALK_Geom!$AF$22</f>
        <v>0</v>
      </c>
      <c r="AB178" s="21">
        <f>STALK_Geom!$AG$22</f>
        <v>0</v>
      </c>
      <c r="AC178" s="57">
        <f>STALK_Geom!$AF$23</f>
        <v>0</v>
      </c>
      <c r="AD178" s="21">
        <f>STALK_Geom!$AG$23</f>
        <v>0</v>
      </c>
      <c r="AE178" s="57">
        <f>STALK_Geom!$AF$24</f>
        <v>0</v>
      </c>
      <c r="AF178" s="21">
        <f>STALK_Geom!$AG$24</f>
        <v>0</v>
      </c>
      <c r="AG178" s="57">
        <f>STALK_Geom!$AF$25</f>
        <v>0</v>
      </c>
      <c r="AH178" s="21">
        <f>STALK_Geom!$AG$25</f>
        <v>0</v>
      </c>
      <c r="AI178" s="57">
        <f>STALK_Geom!$AF$26</f>
        <v>0</v>
      </c>
      <c r="AJ178" s="21">
        <f>STALK_Geom!$AG$26</f>
        <v>0</v>
      </c>
      <c r="AK178" s="57">
        <f>STALK_Geom!$AF$27</f>
        <v>0</v>
      </c>
      <c r="AL178" s="21">
        <f>STALK_Geom!$AG$27</f>
        <v>0</v>
      </c>
      <c r="AM178" s="57">
        <f>STALK_Geom!$AF$28</f>
        <v>0</v>
      </c>
      <c r="AN178" s="21">
        <f>STALK_Geom!$AG$28</f>
        <v>0</v>
      </c>
      <c r="AO178" s="57">
        <f>STALK_Geom!$AF$29</f>
        <v>0</v>
      </c>
      <c r="AP178" s="21">
        <f>STALK_Geom!$AG$29</f>
        <v>0</v>
      </c>
      <c r="AQ178" s="57">
        <f>STALK_Geom!$AF$30</f>
        <v>0</v>
      </c>
      <c r="AR178" s="21">
        <f>STALK_Geom!$AG$30</f>
        <v>0</v>
      </c>
      <c r="AS178" s="57">
        <f>STALK_Geom!$AF$31</f>
        <v>0</v>
      </c>
      <c r="AT178" s="21">
        <f>STALK_Geom!$AG$31</f>
        <v>0</v>
      </c>
      <c r="AU178" s="57">
        <f>STALK_Geom!$AF$32</f>
        <v>0</v>
      </c>
      <c r="AV178" s="21">
        <f>STALK_Geom!$AG$32</f>
        <v>0</v>
      </c>
      <c r="AW178" s="57">
        <f>STALK_Geom!$AF$33</f>
        <v>0</v>
      </c>
      <c r="AX178" s="21">
        <f>STALK_Geom!$AG$33</f>
        <v>0</v>
      </c>
      <c r="AY178" s="57">
        <f>STALK_Geom!$AF$34</f>
        <v>0</v>
      </c>
      <c r="AZ178" s="21">
        <f>STALK_Geom!$AG$34</f>
        <v>0</v>
      </c>
      <c r="BA178" s="57">
        <f>STALK_Geom!$AF$35</f>
        <v>0</v>
      </c>
      <c r="BB178" s="21">
        <f>STALK_Geom!$AG$35</f>
        <v>0</v>
      </c>
      <c r="BC178" s="57">
        <f>STALK_Geom!$AF$36</f>
        <v>0</v>
      </c>
      <c r="BD178" s="21">
        <f>STALK_Geom!$AG$36</f>
        <v>0</v>
      </c>
      <c r="BE178" s="57">
        <f>STALK_Geom!$AF$37</f>
        <v>0</v>
      </c>
      <c r="BF178" s="21">
        <f>STALK_Geom!$AG$37</f>
        <v>0</v>
      </c>
      <c r="BG178" s="52" t="s">
        <v>69</v>
      </c>
      <c r="BH178" s="16"/>
    </row>
    <row r="179" spans="1:60" x14ac:dyDescent="0.2">
      <c r="A179" s="20"/>
      <c r="B179" s="11" t="s">
        <v>288</v>
      </c>
      <c r="C179" s="211" t="s">
        <v>742</v>
      </c>
      <c r="D179" s="33" t="s">
        <v>12</v>
      </c>
      <c r="E179" s="9" t="s">
        <v>3</v>
      </c>
      <c r="F179" s="40" t="s">
        <v>6</v>
      </c>
      <c r="G179" s="46">
        <f>STALK_Geom!$AH$9</f>
        <v>1</v>
      </c>
      <c r="H179" s="72">
        <f>STALK_Geom!$AH$10</f>
        <v>3</v>
      </c>
      <c r="I179" s="57">
        <f>STALK_Geom!$AF$13</f>
        <v>0</v>
      </c>
      <c r="J179" s="21">
        <f>STALK_Geom!$AH$13</f>
        <v>0</v>
      </c>
      <c r="K179" s="57">
        <f>STALK_Geom!$AF$14</f>
        <v>50</v>
      </c>
      <c r="L179" s="21">
        <f>STALK_Geom!$AH$14</f>
        <v>0</v>
      </c>
      <c r="M179" s="57">
        <f>STALK_Geom!$AF$15</f>
        <v>100</v>
      </c>
      <c r="N179" s="21">
        <f>STALK_Geom!$AH$15</f>
        <v>0</v>
      </c>
      <c r="O179" s="57">
        <f>STALK_Geom!$AF$16</f>
        <v>0</v>
      </c>
      <c r="P179" s="21">
        <f>STALK_Geom!$AH$16</f>
        <v>0</v>
      </c>
      <c r="Q179" s="57">
        <f>STALK_Geom!$AF$17</f>
        <v>0</v>
      </c>
      <c r="R179" s="21">
        <f>STALK_Geom!$AH$17</f>
        <v>0</v>
      </c>
      <c r="S179" s="57">
        <f>STALK_Geom!$AF$18</f>
        <v>0</v>
      </c>
      <c r="T179" s="21">
        <f>STALK_Geom!$AH$18</f>
        <v>0</v>
      </c>
      <c r="U179" s="57">
        <f>STALK_Geom!$AF$19</f>
        <v>0</v>
      </c>
      <c r="V179" s="21">
        <f>STALK_Geom!$AH$19</f>
        <v>0</v>
      </c>
      <c r="W179" s="57">
        <f>STALK_Geom!$AF$20</f>
        <v>0</v>
      </c>
      <c r="X179" s="21">
        <f>STALK_Geom!$AH$20</f>
        <v>0</v>
      </c>
      <c r="Y179" s="57">
        <f>STALK_Geom!$AF$21</f>
        <v>0</v>
      </c>
      <c r="Z179" s="21">
        <f>STALK_Geom!$AH$21</f>
        <v>0</v>
      </c>
      <c r="AA179" s="57">
        <f>STALK_Geom!$AF$22</f>
        <v>0</v>
      </c>
      <c r="AB179" s="21">
        <f>STALK_Geom!$AH$22</f>
        <v>0</v>
      </c>
      <c r="AC179" s="57">
        <f>STALK_Geom!$AF$23</f>
        <v>0</v>
      </c>
      <c r="AD179" s="21">
        <f>STALK_Geom!$AH$23</f>
        <v>0</v>
      </c>
      <c r="AE179" s="57">
        <f>STALK_Geom!$AF$24</f>
        <v>0</v>
      </c>
      <c r="AF179" s="21">
        <f>STALK_Geom!$AH$24</f>
        <v>0</v>
      </c>
      <c r="AG179" s="57">
        <f>STALK_Geom!$AF$25</f>
        <v>0</v>
      </c>
      <c r="AH179" s="21">
        <f>STALK_Geom!$AH$25</f>
        <v>0</v>
      </c>
      <c r="AI179" s="57">
        <f>STALK_Geom!$AF$26</f>
        <v>0</v>
      </c>
      <c r="AJ179" s="21">
        <f>STALK_Geom!$AH$26</f>
        <v>0</v>
      </c>
      <c r="AK179" s="57">
        <f>STALK_Geom!$AF$27</f>
        <v>0</v>
      </c>
      <c r="AL179" s="21">
        <f>STALK_Geom!$AH$27</f>
        <v>0</v>
      </c>
      <c r="AM179" s="57">
        <f>STALK_Geom!$AF$28</f>
        <v>0</v>
      </c>
      <c r="AN179" s="21">
        <f>STALK_Geom!$AH$28</f>
        <v>0</v>
      </c>
      <c r="AO179" s="57">
        <f>STALK_Geom!$AF$29</f>
        <v>0</v>
      </c>
      <c r="AP179" s="21">
        <f>STALK_Geom!$AH$29</f>
        <v>0</v>
      </c>
      <c r="AQ179" s="57">
        <f>STALK_Geom!$AF$30</f>
        <v>0</v>
      </c>
      <c r="AR179" s="21">
        <f>STALK_Geom!$AH$30</f>
        <v>0</v>
      </c>
      <c r="AS179" s="57">
        <f>STALK_Geom!$AF$31</f>
        <v>0</v>
      </c>
      <c r="AT179" s="21">
        <f>STALK_Geom!$AH$31</f>
        <v>0</v>
      </c>
      <c r="AU179" s="57">
        <f>STALK_Geom!$AF$32</f>
        <v>0</v>
      </c>
      <c r="AV179" s="21">
        <f>STALK_Geom!$AH$32</f>
        <v>0</v>
      </c>
      <c r="AW179" s="57">
        <f>STALK_Geom!$AF$33</f>
        <v>0</v>
      </c>
      <c r="AX179" s="21">
        <f>STALK_Geom!$AH$33</f>
        <v>0</v>
      </c>
      <c r="AY179" s="57">
        <f>STALK_Geom!$AF$34</f>
        <v>0</v>
      </c>
      <c r="AZ179" s="21">
        <f>STALK_Geom!$AH$34</f>
        <v>0</v>
      </c>
      <c r="BA179" s="57">
        <f>STALK_Geom!$AF$35</f>
        <v>0</v>
      </c>
      <c r="BB179" s="21">
        <f>STALK_Geom!$AH$35</f>
        <v>0</v>
      </c>
      <c r="BC179" s="57">
        <f>STALK_Geom!$AF$36</f>
        <v>0</v>
      </c>
      <c r="BD179" s="21">
        <f>STALK_Geom!$AH$36</f>
        <v>0</v>
      </c>
      <c r="BE179" s="57">
        <f>STALK_Geom!$AF$37</f>
        <v>0</v>
      </c>
      <c r="BF179" s="21">
        <f>STALK_Geom!$AH$37</f>
        <v>0</v>
      </c>
      <c r="BG179" s="52" t="s">
        <v>69</v>
      </c>
      <c r="BH179" s="16"/>
    </row>
    <row r="180" spans="1:60" x14ac:dyDescent="0.2">
      <c r="A180" s="20"/>
      <c r="B180" s="11" t="s">
        <v>679</v>
      </c>
      <c r="C180" s="211" t="s">
        <v>980</v>
      </c>
      <c r="D180" s="69" t="s">
        <v>12</v>
      </c>
      <c r="E180" s="2" t="s">
        <v>9</v>
      </c>
      <c r="F180" s="40" t="s">
        <v>304</v>
      </c>
      <c r="G180" s="46">
        <f>STALK_Geom!$AJ$9</f>
        <v>1</v>
      </c>
      <c r="H180" s="72">
        <f>STALK_Geom!$AJ$10</f>
        <v>2</v>
      </c>
      <c r="I180" s="76">
        <f>STALK_Geom!$AI$13</f>
        <v>1</v>
      </c>
      <c r="J180" s="262">
        <f>STALK_Geom!$AJ$13</f>
        <v>0.1</v>
      </c>
      <c r="K180" s="76">
        <f>STALK_Geom!$AI$14</f>
        <v>50</v>
      </c>
      <c r="L180" s="262">
        <f>STALK_Geom!$AJ$14</f>
        <v>1</v>
      </c>
      <c r="M180" s="76">
        <f>STALK_Geom!$AI$15</f>
        <v>0</v>
      </c>
      <c r="N180" s="262">
        <f>STALK_Geom!$AJ$15</f>
        <v>0</v>
      </c>
      <c r="O180" s="76">
        <f>STALK_Geom!$AI$16</f>
        <v>0</v>
      </c>
      <c r="P180" s="262">
        <f>STALK_Geom!$AJ$16</f>
        <v>0</v>
      </c>
      <c r="Q180" s="76">
        <f>STALK_Geom!$AI$17</f>
        <v>0</v>
      </c>
      <c r="R180" s="262">
        <f>STALK_Geom!$AJ$17</f>
        <v>0</v>
      </c>
      <c r="S180" s="76">
        <f>STALK_Geom!$AI$18</f>
        <v>0</v>
      </c>
      <c r="T180" s="262">
        <f>STALK_Geom!$AJ$18</f>
        <v>0</v>
      </c>
      <c r="U180" s="76">
        <f>STALK_Geom!$AI$19</f>
        <v>0</v>
      </c>
      <c r="V180" s="262">
        <f>STALK_Geom!$AJ$19</f>
        <v>0</v>
      </c>
      <c r="W180" s="76">
        <f>STALK_Geom!$AI$20</f>
        <v>0</v>
      </c>
      <c r="X180" s="262">
        <f>STALK_Geom!$AJ$20</f>
        <v>0</v>
      </c>
      <c r="Y180" s="76">
        <f>STALK_Geom!$AI$21</f>
        <v>0</v>
      </c>
      <c r="Z180" s="262">
        <f>STALK_Geom!$AJ$21</f>
        <v>0</v>
      </c>
      <c r="AA180" s="76">
        <f>STALK_Geom!$AI$22</f>
        <v>0</v>
      </c>
      <c r="AB180" s="262">
        <f>STALK_Geom!$AJ$22</f>
        <v>0</v>
      </c>
      <c r="AC180" s="76">
        <f>STALK_Geom!$AI$23</f>
        <v>0</v>
      </c>
      <c r="AD180" s="262">
        <f>STALK_Geom!$AJ$23</f>
        <v>0</v>
      </c>
      <c r="AE180" s="76">
        <f>STALK_Geom!$AI$24</f>
        <v>0</v>
      </c>
      <c r="AF180" s="262">
        <f>STALK_Geom!$AJ$24</f>
        <v>0</v>
      </c>
      <c r="AG180" s="76">
        <f>STALK_Geom!$AI$25</f>
        <v>0</v>
      </c>
      <c r="AH180" s="262">
        <f>STALK_Geom!$AJ$25</f>
        <v>0</v>
      </c>
      <c r="AI180" s="76">
        <f>STALK_Geom!$AI$26</f>
        <v>0</v>
      </c>
      <c r="AJ180" s="262">
        <f>STALK_Geom!$AJ$26</f>
        <v>0</v>
      </c>
      <c r="AK180" s="76">
        <f>STALK_Geom!$AI$27</f>
        <v>0</v>
      </c>
      <c r="AL180" s="262">
        <f>STALK_Geom!$AJ$27</f>
        <v>0</v>
      </c>
      <c r="AM180" s="76">
        <f>STALK_Geom!$AI$28</f>
        <v>0</v>
      </c>
      <c r="AN180" s="262">
        <f>STALK_Geom!$AJ$28</f>
        <v>0</v>
      </c>
      <c r="AO180" s="76">
        <f>STALK_Geom!$AI$29</f>
        <v>0</v>
      </c>
      <c r="AP180" s="262">
        <f>STALK_Geom!$AJ$29</f>
        <v>0</v>
      </c>
      <c r="AQ180" s="76">
        <f>STALK_Geom!$AI$30</f>
        <v>0</v>
      </c>
      <c r="AR180" s="262">
        <f>STALK_Geom!$AJ$30</f>
        <v>0</v>
      </c>
      <c r="AS180" s="76">
        <f>STALK_Geom!$AI$31</f>
        <v>0</v>
      </c>
      <c r="AT180" s="262">
        <f>STALK_Geom!$AJ$31</f>
        <v>0</v>
      </c>
      <c r="AU180" s="76">
        <f>STALK_Geom!$AI$32</f>
        <v>0</v>
      </c>
      <c r="AV180" s="262">
        <f>STALK_Geom!$AJ$32</f>
        <v>0</v>
      </c>
      <c r="AW180" s="76">
        <f>STALK_Geom!$AI$33</f>
        <v>0</v>
      </c>
      <c r="AX180" s="262">
        <f>STALK_Geom!$AJ$33</f>
        <v>0</v>
      </c>
      <c r="AY180" s="76">
        <f>STALK_Geom!$AI$34</f>
        <v>0</v>
      </c>
      <c r="AZ180" s="262">
        <f>STALK_Geom!$AJ$34</f>
        <v>0</v>
      </c>
      <c r="BA180" s="76">
        <f>STALK_Geom!$AI$35</f>
        <v>0</v>
      </c>
      <c r="BB180" s="262">
        <f>STALK_Geom!$AJ$35</f>
        <v>0</v>
      </c>
      <c r="BC180" s="76">
        <f>STALK_Geom!$AI$36</f>
        <v>0</v>
      </c>
      <c r="BD180" s="262">
        <f>STALK_Geom!$AJ$36</f>
        <v>0</v>
      </c>
      <c r="BE180" s="76">
        <f>STALK_Geom!$AI$37</f>
        <v>0</v>
      </c>
      <c r="BF180" s="262">
        <f>STALK_Geom!$AJ$37</f>
        <v>0</v>
      </c>
      <c r="BG180" s="52" t="s">
        <v>69</v>
      </c>
    </row>
    <row r="181" spans="1:60" s="65" customFormat="1" ht="18.75" x14ac:dyDescent="0.25">
      <c r="A181" s="21" t="s">
        <v>69</v>
      </c>
      <c r="B181" s="61"/>
      <c r="C181" s="62" t="s">
        <v>579</v>
      </c>
      <c r="D181" s="62"/>
      <c r="E181" s="62"/>
      <c r="F181" s="62"/>
      <c r="G181" s="62"/>
      <c r="H181" s="67"/>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52" t="s">
        <v>69</v>
      </c>
      <c r="BH181" s="64"/>
    </row>
    <row r="182" spans="1:60" x14ac:dyDescent="0.2">
      <c r="A182" s="20"/>
      <c r="B182" s="11" t="s">
        <v>596</v>
      </c>
      <c r="C182" s="2" t="s">
        <v>595</v>
      </c>
      <c r="D182" s="15" t="s">
        <v>12</v>
      </c>
      <c r="E182" s="9" t="s">
        <v>1</v>
      </c>
      <c r="F182" s="40" t="s">
        <v>304</v>
      </c>
      <c r="G182" s="46">
        <f>BRACT_Prod!$D$9</f>
        <v>0</v>
      </c>
      <c r="H182" s="72">
        <f>BRACT_Prod!$D$10</f>
        <v>3</v>
      </c>
      <c r="I182" s="58">
        <f>BRACT_Prod!$C$13</f>
        <v>0</v>
      </c>
      <c r="J182" s="26">
        <f>BRACT_Prod!$D$13</f>
        <v>0</v>
      </c>
      <c r="K182" s="58">
        <f>BRACT_Prod!$C$14</f>
        <v>2</v>
      </c>
      <c r="L182" s="26">
        <f>BRACT_Prod!$D$14</f>
        <v>1</v>
      </c>
      <c r="M182" s="58">
        <f>BRACT_Prod!$C$15</f>
        <v>2.1</v>
      </c>
      <c r="N182" s="26">
        <f>BRACT_Prod!$D$15</f>
        <v>0</v>
      </c>
      <c r="O182" s="58">
        <f>BRACT_Prod!$C$16</f>
        <v>0</v>
      </c>
      <c r="P182" s="26">
        <f>BRACT_Prod!$D$16</f>
        <v>0</v>
      </c>
      <c r="Q182" s="58">
        <f>BRACT_Prod!$C$17</f>
        <v>0</v>
      </c>
      <c r="R182" s="26">
        <f>BRACT_Prod!$D$17</f>
        <v>0</v>
      </c>
      <c r="S182" s="58">
        <f>BRACT_Prod!$C$18</f>
        <v>0</v>
      </c>
      <c r="T182" s="26">
        <f>BRACT_Prod!$D$18</f>
        <v>0</v>
      </c>
      <c r="U182" s="58">
        <f>BRACT_Prod!$C$19</f>
        <v>0</v>
      </c>
      <c r="V182" s="26">
        <f>BRACT_Prod!$D$19</f>
        <v>0</v>
      </c>
      <c r="W182" s="58">
        <f>BRACT_Prod!$C$20</f>
        <v>0</v>
      </c>
      <c r="X182" s="26">
        <f>BRACT_Prod!$D$20</f>
        <v>0</v>
      </c>
      <c r="Y182" s="58">
        <f>BRACT_Prod!$C$21</f>
        <v>0</v>
      </c>
      <c r="Z182" s="26">
        <f>BRACT_Prod!$D$21</f>
        <v>0</v>
      </c>
      <c r="AA182" s="58">
        <f>BRACT_Prod!$C$22</f>
        <v>0</v>
      </c>
      <c r="AB182" s="26">
        <f>BRACT_Prod!$D$22</f>
        <v>0</v>
      </c>
      <c r="AC182" s="58">
        <f>BRACT_Prod!$C$23</f>
        <v>0</v>
      </c>
      <c r="AD182" s="26">
        <f>BRACT_Prod!$D$23</f>
        <v>0</v>
      </c>
      <c r="AE182" s="58">
        <f>BRACT_Prod!$C$24</f>
        <v>0</v>
      </c>
      <c r="AF182" s="26">
        <f>BRACT_Prod!$D$24</f>
        <v>0</v>
      </c>
      <c r="AG182" s="58">
        <f>BRACT_Prod!$C$25</f>
        <v>0</v>
      </c>
      <c r="AH182" s="26">
        <f>BRACT_Prod!$D$25</f>
        <v>0</v>
      </c>
      <c r="AI182" s="58">
        <f>BRACT_Prod!$C$26</f>
        <v>0</v>
      </c>
      <c r="AJ182" s="26">
        <f>BRACT_Prod!$D$26</f>
        <v>0</v>
      </c>
      <c r="AK182" s="58">
        <f>BRACT_Prod!$C$27</f>
        <v>0</v>
      </c>
      <c r="AL182" s="26">
        <f>BRACT_Prod!$D$27</f>
        <v>0</v>
      </c>
      <c r="AM182" s="58">
        <f>BRACT_Prod!$C$28</f>
        <v>0</v>
      </c>
      <c r="AN182" s="26">
        <f>BRACT_Prod!$D$28</f>
        <v>0</v>
      </c>
      <c r="AO182" s="58">
        <f>BRACT_Prod!$C$29</f>
        <v>0</v>
      </c>
      <c r="AP182" s="26">
        <f>BRACT_Prod!$D$29</f>
        <v>0</v>
      </c>
      <c r="AQ182" s="58">
        <f>BRACT_Prod!$C$30</f>
        <v>0</v>
      </c>
      <c r="AR182" s="26">
        <f>BRACT_Prod!$D$30</f>
        <v>0</v>
      </c>
      <c r="AS182" s="58">
        <f>BRACT_Prod!$C$31</f>
        <v>0</v>
      </c>
      <c r="AT182" s="26">
        <f>BRACT_Prod!$D$31</f>
        <v>0</v>
      </c>
      <c r="AU182" s="58">
        <f>BRACT_Prod!$C$32</f>
        <v>0</v>
      </c>
      <c r="AV182" s="26">
        <f>BRACT_Prod!$D$32</f>
        <v>0</v>
      </c>
      <c r="AW182" s="58">
        <f>BRACT_Prod!$C$33</f>
        <v>0</v>
      </c>
      <c r="AX182" s="26">
        <f>BRACT_Prod!$D$33</f>
        <v>0</v>
      </c>
      <c r="AY182" s="58">
        <f>BRACT_Prod!$C$34</f>
        <v>0</v>
      </c>
      <c r="AZ182" s="26">
        <f>BRACT_Prod!$D$34</f>
        <v>0</v>
      </c>
      <c r="BA182" s="58">
        <f>BRACT_Prod!$C$35</f>
        <v>0</v>
      </c>
      <c r="BB182" s="26">
        <f>BRACT_Prod!$D$35</f>
        <v>0</v>
      </c>
      <c r="BC182" s="58">
        <f>BRACT_Prod!$C$36</f>
        <v>0</v>
      </c>
      <c r="BD182" s="26">
        <f>BRACT_Prod!$D$36</f>
        <v>0</v>
      </c>
      <c r="BE182" s="58">
        <f>BRACT_Prod!$C$37</f>
        <v>0</v>
      </c>
      <c r="BF182" s="26">
        <f>BRACT_Prod!$D$37</f>
        <v>0</v>
      </c>
      <c r="BG182" s="52" t="s">
        <v>69</v>
      </c>
      <c r="BH182" s="16"/>
    </row>
    <row r="183" spans="1:60" x14ac:dyDescent="0.2">
      <c r="A183" s="20"/>
      <c r="B183" s="11" t="s">
        <v>597</v>
      </c>
      <c r="C183" s="2" t="s">
        <v>743</v>
      </c>
      <c r="D183" s="15" t="s">
        <v>12</v>
      </c>
      <c r="E183" s="9" t="s">
        <v>4</v>
      </c>
      <c r="F183" s="40" t="s">
        <v>11</v>
      </c>
      <c r="G183" s="46">
        <f>BRACT_Prod!$E$9</f>
        <v>0</v>
      </c>
      <c r="H183" s="72">
        <f>BRACT_Prod!$E$10</f>
        <v>3</v>
      </c>
      <c r="I183" s="58">
        <f>BRACT_Prod!$C$13</f>
        <v>0</v>
      </c>
      <c r="J183" s="21">
        <f>BRACT_Prod!$E$13</f>
        <v>0</v>
      </c>
      <c r="K183" s="58">
        <f>BRACT_Prod!$C$14</f>
        <v>2</v>
      </c>
      <c r="L183" s="21">
        <f>BRACT_Prod!$E$14</f>
        <v>0</v>
      </c>
      <c r="M183" s="58">
        <f>BRACT_Prod!$C$15</f>
        <v>2.1</v>
      </c>
      <c r="N183" s="21">
        <f>BRACT_Prod!$E$15</f>
        <v>0</v>
      </c>
      <c r="O183" s="58">
        <f>BRACT_Prod!$C$16</f>
        <v>0</v>
      </c>
      <c r="P183" s="21">
        <f>BRACT_Prod!$E$16</f>
        <v>0</v>
      </c>
      <c r="Q183" s="58">
        <f>BRACT_Prod!$C$17</f>
        <v>0</v>
      </c>
      <c r="R183" s="21">
        <f>BRACT_Prod!$E$17</f>
        <v>0</v>
      </c>
      <c r="S183" s="58">
        <f>BRACT_Prod!$C$18</f>
        <v>0</v>
      </c>
      <c r="T183" s="21">
        <f>BRACT_Prod!$E$18</f>
        <v>0</v>
      </c>
      <c r="U183" s="58">
        <f>BRACT_Prod!$C$19</f>
        <v>0</v>
      </c>
      <c r="V183" s="21">
        <f>BRACT_Prod!$E$19</f>
        <v>0</v>
      </c>
      <c r="W183" s="58">
        <f>BRACT_Prod!$C$20</f>
        <v>0</v>
      </c>
      <c r="X183" s="21">
        <f>BRACT_Prod!$E$20</f>
        <v>0</v>
      </c>
      <c r="Y183" s="58">
        <f>BRACT_Prod!$C$21</f>
        <v>0</v>
      </c>
      <c r="Z183" s="21">
        <f>BRACT_Prod!$E$21</f>
        <v>0</v>
      </c>
      <c r="AA183" s="58">
        <f>BRACT_Prod!$C$22</f>
        <v>0</v>
      </c>
      <c r="AB183" s="21">
        <f>BRACT_Prod!$E$22</f>
        <v>0</v>
      </c>
      <c r="AC183" s="58">
        <f>BRACT_Prod!$C$23</f>
        <v>0</v>
      </c>
      <c r="AD183" s="21">
        <f>BRACT_Prod!$E$23</f>
        <v>0</v>
      </c>
      <c r="AE183" s="58">
        <f>BRACT_Prod!$C$24</f>
        <v>0</v>
      </c>
      <c r="AF183" s="21">
        <f>BRACT_Prod!$E$24</f>
        <v>0</v>
      </c>
      <c r="AG183" s="58">
        <f>BRACT_Prod!$C$25</f>
        <v>0</v>
      </c>
      <c r="AH183" s="21">
        <f>BRACT_Prod!$E$25</f>
        <v>0</v>
      </c>
      <c r="AI183" s="58">
        <f>BRACT_Prod!$C$26</f>
        <v>0</v>
      </c>
      <c r="AJ183" s="21">
        <f>BRACT_Prod!$E$26</f>
        <v>0</v>
      </c>
      <c r="AK183" s="58">
        <f>BRACT_Prod!$C$27</f>
        <v>0</v>
      </c>
      <c r="AL183" s="21">
        <f>BRACT_Prod!$E$27</f>
        <v>0</v>
      </c>
      <c r="AM183" s="58">
        <f>BRACT_Prod!$C$28</f>
        <v>0</v>
      </c>
      <c r="AN183" s="21">
        <f>BRACT_Prod!$E$28</f>
        <v>0</v>
      </c>
      <c r="AO183" s="58">
        <f>BRACT_Prod!$C$29</f>
        <v>0</v>
      </c>
      <c r="AP183" s="21">
        <f>BRACT_Prod!$E$29</f>
        <v>0</v>
      </c>
      <c r="AQ183" s="58">
        <f>BRACT_Prod!$C$30</f>
        <v>0</v>
      </c>
      <c r="AR183" s="21">
        <f>BRACT_Prod!$E$30</f>
        <v>0</v>
      </c>
      <c r="AS183" s="58">
        <f>BRACT_Prod!$C$31</f>
        <v>0</v>
      </c>
      <c r="AT183" s="21">
        <f>BRACT_Prod!$E$31</f>
        <v>0</v>
      </c>
      <c r="AU183" s="58">
        <f>BRACT_Prod!$C$32</f>
        <v>0</v>
      </c>
      <c r="AV183" s="21">
        <f>BRACT_Prod!$E$32</f>
        <v>0</v>
      </c>
      <c r="AW183" s="58">
        <f>BRACT_Prod!$C$33</f>
        <v>0</v>
      </c>
      <c r="AX183" s="21">
        <f>BRACT_Prod!$E$33</f>
        <v>0</v>
      </c>
      <c r="AY183" s="58">
        <f>BRACT_Prod!$C$34</f>
        <v>0</v>
      </c>
      <c r="AZ183" s="21">
        <f>BRACT_Prod!$E$34</f>
        <v>0</v>
      </c>
      <c r="BA183" s="58">
        <f>BRACT_Prod!$C$35</f>
        <v>0</v>
      </c>
      <c r="BB183" s="21">
        <f>BRACT_Prod!$E$35</f>
        <v>0</v>
      </c>
      <c r="BC183" s="58">
        <f>BRACT_Prod!$C$36</f>
        <v>0</v>
      </c>
      <c r="BD183" s="21">
        <f>BRACT_Prod!$E$36</f>
        <v>0</v>
      </c>
      <c r="BE183" s="58">
        <f>BRACT_Prod!$C$37</f>
        <v>0</v>
      </c>
      <c r="BF183" s="21">
        <f>BRACT_Prod!$E$37</f>
        <v>0</v>
      </c>
      <c r="BG183" s="52" t="s">
        <v>69</v>
      </c>
      <c r="BH183" s="16"/>
    </row>
    <row r="184" spans="1:60" x14ac:dyDescent="0.2">
      <c r="A184" s="20"/>
      <c r="B184" s="11" t="s">
        <v>256</v>
      </c>
      <c r="C184" s="2" t="s">
        <v>258</v>
      </c>
      <c r="D184" s="6" t="s">
        <v>61</v>
      </c>
      <c r="E184" s="2" t="s">
        <v>2</v>
      </c>
      <c r="F184" s="40" t="s">
        <v>7</v>
      </c>
      <c r="G184" s="46">
        <f>BRACT_Prod!$H$9</f>
        <v>0</v>
      </c>
      <c r="H184" s="72">
        <f>BRACT_Prod!$H$10</f>
        <v>1</v>
      </c>
      <c r="I184" s="54">
        <f>BRACT_Prod!$G$13</f>
        <v>1</v>
      </c>
      <c r="J184" s="26">
        <f>BRACT_Prod!$H$13</f>
        <v>1</v>
      </c>
      <c r="K184" s="196"/>
      <c r="L184" s="196"/>
      <c r="M184" s="196"/>
      <c r="N184" s="196"/>
      <c r="O184" s="196"/>
      <c r="P184" s="196"/>
      <c r="Q184" s="196"/>
      <c r="R184" s="196"/>
      <c r="S184" s="196"/>
      <c r="T184" s="196"/>
      <c r="U184" s="196"/>
      <c r="V184" s="196"/>
      <c r="W184" s="196"/>
      <c r="X184" s="196"/>
      <c r="Y184" s="196"/>
      <c r="Z184" s="196"/>
      <c r="AA184" s="196"/>
      <c r="AB184" s="196"/>
      <c r="AC184" s="196"/>
      <c r="AD184" s="196"/>
      <c r="AE184" s="196"/>
      <c r="AF184" s="196"/>
      <c r="AG184" s="196"/>
      <c r="AH184" s="196"/>
      <c r="AI184" s="196"/>
      <c r="AJ184" s="196"/>
      <c r="AK184" s="196"/>
      <c r="AL184" s="196"/>
      <c r="AM184" s="196"/>
      <c r="AN184" s="196"/>
      <c r="AO184" s="196"/>
      <c r="AP184" s="196"/>
      <c r="AQ184" s="196"/>
      <c r="AR184" s="196"/>
      <c r="AS184" s="196"/>
      <c r="AT184" s="196"/>
      <c r="AU184" s="196"/>
      <c r="AV184" s="196"/>
      <c r="AW184" s="196"/>
      <c r="AX184" s="196"/>
      <c r="AY184" s="196"/>
      <c r="AZ184" s="196"/>
      <c r="BA184" s="196"/>
      <c r="BB184" s="196"/>
      <c r="BC184" s="196"/>
      <c r="BD184" s="196"/>
      <c r="BE184" s="196"/>
      <c r="BF184" s="196"/>
      <c r="BG184" s="52" t="s">
        <v>69</v>
      </c>
      <c r="BH184" s="16"/>
    </row>
    <row r="185" spans="1:60" x14ac:dyDescent="0.2">
      <c r="A185" s="20"/>
      <c r="B185" s="11" t="s">
        <v>257</v>
      </c>
      <c r="C185" s="2" t="s">
        <v>259</v>
      </c>
      <c r="D185" s="15" t="s">
        <v>12</v>
      </c>
      <c r="E185" s="9" t="s">
        <v>0</v>
      </c>
      <c r="F185" s="40" t="s">
        <v>7</v>
      </c>
      <c r="G185" s="46">
        <f>BRACT_Prod!$J$9</f>
        <v>1</v>
      </c>
      <c r="H185" s="72">
        <f>BRACT_Prod!$J$10</f>
        <v>1</v>
      </c>
      <c r="I185" s="58">
        <f>BRACT_Prod!$I$13</f>
        <v>0</v>
      </c>
      <c r="J185" s="21">
        <f>BRACT_Prod!$J$13</f>
        <v>2</v>
      </c>
      <c r="K185" s="58">
        <f>BRACT_Prod!$I$14</f>
        <v>0</v>
      </c>
      <c r="L185" s="21">
        <f>BRACT_Prod!$J$14</f>
        <v>0</v>
      </c>
      <c r="M185" s="58">
        <f>BRACT_Prod!$I$15</f>
        <v>0</v>
      </c>
      <c r="N185" s="21">
        <f>BRACT_Prod!$J$15</f>
        <v>0</v>
      </c>
      <c r="O185" s="58">
        <f>BRACT_Prod!$I$16</f>
        <v>0</v>
      </c>
      <c r="P185" s="21">
        <f>BRACT_Prod!$J$16</f>
        <v>0</v>
      </c>
      <c r="Q185" s="58">
        <f>BRACT_Prod!$I$17</f>
        <v>0</v>
      </c>
      <c r="R185" s="21">
        <f>BRACT_Prod!$J$17</f>
        <v>0</v>
      </c>
      <c r="S185" s="58">
        <f>BRACT_Prod!$I$18</f>
        <v>0</v>
      </c>
      <c r="T185" s="21">
        <f>BRACT_Prod!$J$18</f>
        <v>0</v>
      </c>
      <c r="U185" s="58">
        <f>BRACT_Prod!$I$19</f>
        <v>0</v>
      </c>
      <c r="V185" s="21">
        <f>BRACT_Prod!$J$19</f>
        <v>0</v>
      </c>
      <c r="W185" s="58">
        <f>BRACT_Prod!$I$20</f>
        <v>0</v>
      </c>
      <c r="X185" s="21">
        <f>BRACT_Prod!$J$20</f>
        <v>0</v>
      </c>
      <c r="Y185" s="58">
        <f>BRACT_Prod!$I$21</f>
        <v>0</v>
      </c>
      <c r="Z185" s="21">
        <f>BRACT_Prod!$J$21</f>
        <v>0</v>
      </c>
      <c r="AA185" s="58">
        <f>BRACT_Prod!$I$22</f>
        <v>0</v>
      </c>
      <c r="AB185" s="21">
        <f>BRACT_Prod!$J$22</f>
        <v>0</v>
      </c>
      <c r="AC185" s="58">
        <f>BRACT_Prod!$I$23</f>
        <v>0</v>
      </c>
      <c r="AD185" s="21">
        <f>BRACT_Prod!$J$23</f>
        <v>0</v>
      </c>
      <c r="AE185" s="58">
        <f>BRACT_Prod!$I$24</f>
        <v>0</v>
      </c>
      <c r="AF185" s="21">
        <f>BRACT_Prod!$J$24</f>
        <v>0</v>
      </c>
      <c r="AG185" s="58">
        <f>BRACT_Prod!$I$25</f>
        <v>0</v>
      </c>
      <c r="AH185" s="21">
        <f>BRACT_Prod!$J$25</f>
        <v>0</v>
      </c>
      <c r="AI185" s="58">
        <f>BRACT_Prod!$I$26</f>
        <v>0</v>
      </c>
      <c r="AJ185" s="21">
        <f>BRACT_Prod!$J$26</f>
        <v>0</v>
      </c>
      <c r="AK185" s="58">
        <f>BRACT_Prod!$I$27</f>
        <v>0</v>
      </c>
      <c r="AL185" s="21">
        <f>BRACT_Prod!$J$27</f>
        <v>0</v>
      </c>
      <c r="AM185" s="58">
        <f>BRACT_Prod!$I$28</f>
        <v>0</v>
      </c>
      <c r="AN185" s="21">
        <f>BRACT_Prod!$J$28</f>
        <v>0</v>
      </c>
      <c r="AO185" s="58">
        <f>BRACT_Prod!$I$29</f>
        <v>0</v>
      </c>
      <c r="AP185" s="21">
        <f>BRACT_Prod!$J$29</f>
        <v>0</v>
      </c>
      <c r="AQ185" s="58">
        <f>BRACT_Prod!$I$30</f>
        <v>0</v>
      </c>
      <c r="AR185" s="21">
        <f>BRACT_Prod!$J$30</f>
        <v>0</v>
      </c>
      <c r="AS185" s="58">
        <f>BRACT_Prod!$I$31</f>
        <v>0</v>
      </c>
      <c r="AT185" s="21">
        <f>BRACT_Prod!$J$31</f>
        <v>0</v>
      </c>
      <c r="AU185" s="58">
        <f>BRACT_Prod!$I$32</f>
        <v>0</v>
      </c>
      <c r="AV185" s="21">
        <f>BRACT_Prod!$J$32</f>
        <v>0</v>
      </c>
      <c r="AW185" s="58">
        <f>BRACT_Prod!$I$33</f>
        <v>0</v>
      </c>
      <c r="AX185" s="21">
        <f>BRACT_Prod!$J$33</f>
        <v>0</v>
      </c>
      <c r="AY185" s="58">
        <f>BRACT_Prod!$I$34</f>
        <v>0</v>
      </c>
      <c r="AZ185" s="21">
        <f>BRACT_Prod!$J$34</f>
        <v>0</v>
      </c>
      <c r="BA185" s="58">
        <f>BRACT_Prod!$I$35</f>
        <v>0</v>
      </c>
      <c r="BB185" s="21">
        <f>BRACT_Prod!$J$35</f>
        <v>0</v>
      </c>
      <c r="BC185" s="58">
        <f>BRACT_Prod!$I$36</f>
        <v>0</v>
      </c>
      <c r="BD185" s="21">
        <f>BRACT_Prod!$J$36</f>
        <v>0</v>
      </c>
      <c r="BE185" s="58">
        <f>BRACT_Prod!$I$37</f>
        <v>0</v>
      </c>
      <c r="BF185" s="21">
        <f>BRACT_Prod!$J$37</f>
        <v>0</v>
      </c>
      <c r="BG185" s="52" t="s">
        <v>69</v>
      </c>
      <c r="BH185" s="16"/>
    </row>
    <row r="186" spans="1:60" x14ac:dyDescent="0.2">
      <c r="A186" s="20"/>
      <c r="B186" s="11" t="s">
        <v>315</v>
      </c>
      <c r="C186" s="2" t="s">
        <v>260</v>
      </c>
      <c r="D186" s="15" t="s">
        <v>12</v>
      </c>
      <c r="E186" s="9" t="s">
        <v>0</v>
      </c>
      <c r="F186" s="40" t="s">
        <v>7</v>
      </c>
      <c r="G186" s="46">
        <f>BRACT_Prod!$K$9</f>
        <v>1</v>
      </c>
      <c r="H186" s="72">
        <f>BRACT_Prod!$K$10</f>
        <v>1</v>
      </c>
      <c r="I186" s="58">
        <f>BRACT_Prod!$I$13</f>
        <v>0</v>
      </c>
      <c r="J186" s="21">
        <f>BRACT_Prod!$K$13</f>
        <v>0</v>
      </c>
      <c r="K186" s="58">
        <f>BRACT_Prod!$I$14</f>
        <v>0</v>
      </c>
      <c r="L186" s="21">
        <f>BRACT_Prod!$K$14</f>
        <v>0</v>
      </c>
      <c r="M186" s="58">
        <f>BRACT_Prod!$I$15</f>
        <v>0</v>
      </c>
      <c r="N186" s="21">
        <f>BRACT_Prod!$K$15</f>
        <v>0</v>
      </c>
      <c r="O186" s="58">
        <f>BRACT_Prod!$I$16</f>
        <v>0</v>
      </c>
      <c r="P186" s="21">
        <f>BRACT_Prod!$K$16</f>
        <v>0</v>
      </c>
      <c r="Q186" s="58">
        <f>BRACT_Prod!$I$17</f>
        <v>0</v>
      </c>
      <c r="R186" s="21">
        <f>BRACT_Prod!$K$17</f>
        <v>0</v>
      </c>
      <c r="S186" s="58">
        <f>BRACT_Prod!$I$18</f>
        <v>0</v>
      </c>
      <c r="T186" s="21">
        <f>BRACT_Prod!$K$18</f>
        <v>0</v>
      </c>
      <c r="U186" s="58">
        <f>BRACT_Prod!$I$19</f>
        <v>0</v>
      </c>
      <c r="V186" s="21">
        <f>BRACT_Prod!$K$19</f>
        <v>0</v>
      </c>
      <c r="W186" s="58">
        <f>BRACT_Prod!$I$20</f>
        <v>0</v>
      </c>
      <c r="X186" s="21">
        <f>BRACT_Prod!$K$20</f>
        <v>0</v>
      </c>
      <c r="Y186" s="58">
        <f>BRACT_Prod!$I$21</f>
        <v>0</v>
      </c>
      <c r="Z186" s="21">
        <f>BRACT_Prod!$K$21</f>
        <v>0</v>
      </c>
      <c r="AA186" s="58">
        <f>BRACT_Prod!$I$22</f>
        <v>0</v>
      </c>
      <c r="AB186" s="21">
        <f>BRACT_Prod!$K$22</f>
        <v>0</v>
      </c>
      <c r="AC186" s="58">
        <f>BRACT_Prod!$I$23</f>
        <v>0</v>
      </c>
      <c r="AD186" s="21">
        <f>BRACT_Prod!$K$23</f>
        <v>0</v>
      </c>
      <c r="AE186" s="58">
        <f>BRACT_Prod!$I$24</f>
        <v>0</v>
      </c>
      <c r="AF186" s="21">
        <f>BRACT_Prod!$K$24</f>
        <v>0</v>
      </c>
      <c r="AG186" s="58">
        <f>BRACT_Prod!$I$25</f>
        <v>0</v>
      </c>
      <c r="AH186" s="21">
        <f>BRACT_Prod!$K$25</f>
        <v>0</v>
      </c>
      <c r="AI186" s="58">
        <f>BRACT_Prod!$I$26</f>
        <v>0</v>
      </c>
      <c r="AJ186" s="21">
        <f>BRACT_Prod!$K$26</f>
        <v>0</v>
      </c>
      <c r="AK186" s="58">
        <f>BRACT_Prod!$I$27</f>
        <v>0</v>
      </c>
      <c r="AL186" s="21">
        <f>BRACT_Prod!$K$27</f>
        <v>0</v>
      </c>
      <c r="AM186" s="58">
        <f>BRACT_Prod!$I$28</f>
        <v>0</v>
      </c>
      <c r="AN186" s="21">
        <f>BRACT_Prod!$K$28</f>
        <v>0</v>
      </c>
      <c r="AO186" s="58">
        <f>BRACT_Prod!$I$29</f>
        <v>0</v>
      </c>
      <c r="AP186" s="21">
        <f>BRACT_Prod!$K$29</f>
        <v>0</v>
      </c>
      <c r="AQ186" s="58">
        <f>BRACT_Prod!$I$30</f>
        <v>0</v>
      </c>
      <c r="AR186" s="21">
        <f>BRACT_Prod!$K$30</f>
        <v>0</v>
      </c>
      <c r="AS186" s="58">
        <f>BRACT_Prod!$I$31</f>
        <v>0</v>
      </c>
      <c r="AT186" s="21">
        <f>BRACT_Prod!$K$31</f>
        <v>0</v>
      </c>
      <c r="AU186" s="58">
        <f>BRACT_Prod!$I$32</f>
        <v>0</v>
      </c>
      <c r="AV186" s="21">
        <f>BRACT_Prod!$K$32</f>
        <v>0</v>
      </c>
      <c r="AW186" s="58">
        <f>BRACT_Prod!$I$33</f>
        <v>0</v>
      </c>
      <c r="AX186" s="21">
        <f>BRACT_Prod!$K$33</f>
        <v>0</v>
      </c>
      <c r="AY186" s="58">
        <f>BRACT_Prod!$I$34</f>
        <v>0</v>
      </c>
      <c r="AZ186" s="21">
        <f>BRACT_Prod!$K$34</f>
        <v>0</v>
      </c>
      <c r="BA186" s="58">
        <f>BRACT_Prod!$I$35</f>
        <v>0</v>
      </c>
      <c r="BB186" s="21">
        <f>BRACT_Prod!$K$35</f>
        <v>0</v>
      </c>
      <c r="BC186" s="58">
        <f>BRACT_Prod!$I$36</f>
        <v>0</v>
      </c>
      <c r="BD186" s="21">
        <f>BRACT_Prod!$K$36</f>
        <v>0</v>
      </c>
      <c r="BE186" s="58">
        <f>BRACT_Prod!$I$37</f>
        <v>0</v>
      </c>
      <c r="BF186" s="21">
        <f>BRACT_Prod!$K$37</f>
        <v>0</v>
      </c>
      <c r="BG186" s="52" t="s">
        <v>69</v>
      </c>
      <c r="BH186" s="16"/>
    </row>
    <row r="187" spans="1:60" x14ac:dyDescent="0.2">
      <c r="A187" s="20"/>
      <c r="B187" s="10" t="s">
        <v>354</v>
      </c>
      <c r="C187" s="2" t="s">
        <v>451</v>
      </c>
      <c r="D187" s="15" t="s">
        <v>12</v>
      </c>
      <c r="E187" s="9" t="s">
        <v>3</v>
      </c>
      <c r="F187" s="40" t="s">
        <v>6</v>
      </c>
      <c r="G187" s="46">
        <f>BRACT_Prod!$P$9</f>
        <v>1</v>
      </c>
      <c r="H187" s="72">
        <f>BRACT_Prod!$P$10</f>
        <v>1</v>
      </c>
      <c r="I187" s="58">
        <f>BRACT_Prod!$O$13</f>
        <v>0</v>
      </c>
      <c r="J187" s="21">
        <f>BRACT_Prod!$P$13</f>
        <v>90</v>
      </c>
      <c r="K187" s="58">
        <f>BRACT_Prod!$O$14</f>
        <v>0</v>
      </c>
      <c r="L187" s="21">
        <f>BRACT_Prod!$P$14</f>
        <v>0</v>
      </c>
      <c r="M187" s="58">
        <f>BRACT_Prod!$O$15</f>
        <v>0</v>
      </c>
      <c r="N187" s="21">
        <f>BRACT_Prod!$P$15</f>
        <v>0</v>
      </c>
      <c r="O187" s="58">
        <f>BRACT_Prod!$O$16</f>
        <v>0</v>
      </c>
      <c r="P187" s="21">
        <f>BRACT_Prod!$P$16</f>
        <v>0</v>
      </c>
      <c r="Q187" s="58">
        <f>BRACT_Prod!$O$17</f>
        <v>0</v>
      </c>
      <c r="R187" s="21">
        <f>BRACT_Prod!$P$17</f>
        <v>0</v>
      </c>
      <c r="S187" s="58">
        <f>BRACT_Prod!$O$18</f>
        <v>0</v>
      </c>
      <c r="T187" s="21">
        <f>BRACT_Prod!$P$18</f>
        <v>0</v>
      </c>
      <c r="U187" s="58">
        <f>BRACT_Prod!$O$19</f>
        <v>0</v>
      </c>
      <c r="V187" s="21">
        <f>BRACT_Prod!$P$19</f>
        <v>0</v>
      </c>
      <c r="W187" s="58">
        <f>BRACT_Prod!$O$20</f>
        <v>0</v>
      </c>
      <c r="X187" s="21">
        <f>BRACT_Prod!$P$20</f>
        <v>0</v>
      </c>
      <c r="Y187" s="58">
        <f>BRACT_Prod!$O$21</f>
        <v>0</v>
      </c>
      <c r="Z187" s="21">
        <f>BRACT_Prod!$P$21</f>
        <v>0</v>
      </c>
      <c r="AA187" s="58">
        <f>BRACT_Prod!$O$22</f>
        <v>0</v>
      </c>
      <c r="AB187" s="21">
        <f>BRACT_Prod!$P$22</f>
        <v>0</v>
      </c>
      <c r="AC187" s="58">
        <f>BRACT_Prod!$O$23</f>
        <v>0</v>
      </c>
      <c r="AD187" s="21">
        <f>BRACT_Prod!$P$23</f>
        <v>0</v>
      </c>
      <c r="AE187" s="58">
        <f>BRACT_Prod!$O$24</f>
        <v>0</v>
      </c>
      <c r="AF187" s="21">
        <f>BRACT_Prod!$P$24</f>
        <v>0</v>
      </c>
      <c r="AG187" s="58">
        <f>BRACT_Prod!$O$25</f>
        <v>0</v>
      </c>
      <c r="AH187" s="21">
        <f>BRACT_Prod!$P$25</f>
        <v>0</v>
      </c>
      <c r="AI187" s="58">
        <f>BRACT_Prod!$O$26</f>
        <v>0</v>
      </c>
      <c r="AJ187" s="21">
        <f>BRACT_Prod!$P$26</f>
        <v>0</v>
      </c>
      <c r="AK187" s="58">
        <f>BRACT_Prod!$O$27</f>
        <v>0</v>
      </c>
      <c r="AL187" s="21">
        <f>BRACT_Prod!$P$27</f>
        <v>0</v>
      </c>
      <c r="AM187" s="58">
        <f>BRACT_Prod!$O$28</f>
        <v>0</v>
      </c>
      <c r="AN187" s="21">
        <f>BRACT_Prod!$P$28</f>
        <v>0</v>
      </c>
      <c r="AO187" s="58">
        <f>BRACT_Prod!$O$29</f>
        <v>0</v>
      </c>
      <c r="AP187" s="21">
        <f>BRACT_Prod!$P$29</f>
        <v>0</v>
      </c>
      <c r="AQ187" s="58">
        <f>BRACT_Prod!$O$30</f>
        <v>0</v>
      </c>
      <c r="AR187" s="21">
        <f>BRACT_Prod!$P$30</f>
        <v>0</v>
      </c>
      <c r="AS187" s="58">
        <f>BRACT_Prod!$O$31</f>
        <v>0</v>
      </c>
      <c r="AT187" s="21">
        <f>BRACT_Prod!$P$31</f>
        <v>0</v>
      </c>
      <c r="AU187" s="58">
        <f>BRACT_Prod!$O$32</f>
        <v>0</v>
      </c>
      <c r="AV187" s="21">
        <f>BRACT_Prod!$P$32</f>
        <v>0</v>
      </c>
      <c r="AW187" s="58">
        <f>BRACT_Prod!$O$33</f>
        <v>0</v>
      </c>
      <c r="AX187" s="21">
        <f>BRACT_Prod!$P$33</f>
        <v>0</v>
      </c>
      <c r="AY187" s="58">
        <f>BRACT_Prod!$O$34</f>
        <v>0</v>
      </c>
      <c r="AZ187" s="21">
        <f>BRACT_Prod!$P$34</f>
        <v>0</v>
      </c>
      <c r="BA187" s="58">
        <f>BRACT_Prod!$O$35</f>
        <v>0</v>
      </c>
      <c r="BB187" s="21">
        <f>BRACT_Prod!$P$35</f>
        <v>0</v>
      </c>
      <c r="BC187" s="58">
        <f>BRACT_Prod!$O$36</f>
        <v>0</v>
      </c>
      <c r="BD187" s="21">
        <f>BRACT_Prod!$P$36</f>
        <v>0</v>
      </c>
      <c r="BE187" s="58">
        <f>BRACT_Prod!$O$37</f>
        <v>0</v>
      </c>
      <c r="BF187" s="21">
        <f>BRACT_Prod!$P$37</f>
        <v>0</v>
      </c>
      <c r="BG187" s="52" t="s">
        <v>69</v>
      </c>
      <c r="BH187" s="16"/>
    </row>
    <row r="188" spans="1:60" x14ac:dyDescent="0.2">
      <c r="A188" s="20"/>
      <c r="B188" s="11" t="s">
        <v>355</v>
      </c>
      <c r="C188" s="2" t="s">
        <v>356</v>
      </c>
      <c r="D188" s="15" t="s">
        <v>12</v>
      </c>
      <c r="E188" s="9" t="s">
        <v>3</v>
      </c>
      <c r="F188" s="40" t="s">
        <v>6</v>
      </c>
      <c r="G188" s="46">
        <f>BRACT_Prod!$Q$9</f>
        <v>1</v>
      </c>
      <c r="H188" s="72">
        <f>BRACT_Prod!$Q$10</f>
        <v>1</v>
      </c>
      <c r="I188" s="58">
        <f>BRACT_Prod!$O$13</f>
        <v>0</v>
      </c>
      <c r="J188" s="21">
        <f>BRACT_Prod!$Q$13</f>
        <v>0</v>
      </c>
      <c r="K188" s="58">
        <f>BRACT_Prod!$O$14</f>
        <v>0</v>
      </c>
      <c r="L188" s="21">
        <f>BRACT_Prod!$Q$14</f>
        <v>0</v>
      </c>
      <c r="M188" s="58">
        <f>BRACT_Prod!$O$15</f>
        <v>0</v>
      </c>
      <c r="N188" s="21">
        <f>BRACT_Prod!$Q$15</f>
        <v>0</v>
      </c>
      <c r="O188" s="58">
        <f>BRACT_Prod!$O$16</f>
        <v>0</v>
      </c>
      <c r="P188" s="21">
        <f>BRACT_Prod!$Q$16</f>
        <v>0</v>
      </c>
      <c r="Q188" s="58">
        <f>BRACT_Prod!$O$17</f>
        <v>0</v>
      </c>
      <c r="R188" s="21">
        <f>BRACT_Prod!$Q$17</f>
        <v>0</v>
      </c>
      <c r="S188" s="58">
        <f>BRACT_Prod!$O$18</f>
        <v>0</v>
      </c>
      <c r="T188" s="21">
        <f>BRACT_Prod!$Q$18</f>
        <v>0</v>
      </c>
      <c r="U188" s="58">
        <f>BRACT_Prod!$O$19</f>
        <v>0</v>
      </c>
      <c r="V188" s="21">
        <f>BRACT_Prod!$Q$19</f>
        <v>0</v>
      </c>
      <c r="W188" s="58">
        <f>BRACT_Prod!$O$20</f>
        <v>0</v>
      </c>
      <c r="X188" s="21">
        <f>BRACT_Prod!$Q$20</f>
        <v>0</v>
      </c>
      <c r="Y188" s="58">
        <f>BRACT_Prod!$O$21</f>
        <v>0</v>
      </c>
      <c r="Z188" s="21">
        <f>BRACT_Prod!$Q$21</f>
        <v>0</v>
      </c>
      <c r="AA188" s="58">
        <f>BRACT_Prod!$O$22</f>
        <v>0</v>
      </c>
      <c r="AB188" s="21">
        <f>BRACT_Prod!$Q$22</f>
        <v>0</v>
      </c>
      <c r="AC188" s="58">
        <f>BRACT_Prod!$O$23</f>
        <v>0</v>
      </c>
      <c r="AD188" s="21">
        <f>BRACT_Prod!$Q$23</f>
        <v>0</v>
      </c>
      <c r="AE188" s="58">
        <f>BRACT_Prod!$O$24</f>
        <v>0</v>
      </c>
      <c r="AF188" s="21">
        <f>BRACT_Prod!$Q$24</f>
        <v>0</v>
      </c>
      <c r="AG188" s="58">
        <f>BRACT_Prod!$O$25</f>
        <v>0</v>
      </c>
      <c r="AH188" s="21">
        <f>BRACT_Prod!$Q$25</f>
        <v>0</v>
      </c>
      <c r="AI188" s="58">
        <f>BRACT_Prod!$O$26</f>
        <v>0</v>
      </c>
      <c r="AJ188" s="21">
        <f>BRACT_Prod!$Q$26</f>
        <v>0</v>
      </c>
      <c r="AK188" s="58">
        <f>BRACT_Prod!$O$27</f>
        <v>0</v>
      </c>
      <c r="AL188" s="21">
        <f>BRACT_Prod!$Q$27</f>
        <v>0</v>
      </c>
      <c r="AM188" s="58">
        <f>BRACT_Prod!$O$28</f>
        <v>0</v>
      </c>
      <c r="AN188" s="21">
        <f>BRACT_Prod!$Q$28</f>
        <v>0</v>
      </c>
      <c r="AO188" s="58">
        <f>BRACT_Prod!$O$29</f>
        <v>0</v>
      </c>
      <c r="AP188" s="21">
        <f>BRACT_Prod!$Q$29</f>
        <v>0</v>
      </c>
      <c r="AQ188" s="58">
        <f>BRACT_Prod!$O$30</f>
        <v>0</v>
      </c>
      <c r="AR188" s="21">
        <f>BRACT_Prod!$Q$30</f>
        <v>0</v>
      </c>
      <c r="AS188" s="58">
        <f>BRACT_Prod!$O$31</f>
        <v>0</v>
      </c>
      <c r="AT188" s="21">
        <f>BRACT_Prod!$Q$31</f>
        <v>0</v>
      </c>
      <c r="AU188" s="58">
        <f>BRACT_Prod!$O$32</f>
        <v>0</v>
      </c>
      <c r="AV188" s="21">
        <f>BRACT_Prod!$Q$32</f>
        <v>0</v>
      </c>
      <c r="AW188" s="58">
        <f>BRACT_Prod!$O$33</f>
        <v>0</v>
      </c>
      <c r="AX188" s="21">
        <f>BRACT_Prod!$Q$33</f>
        <v>0</v>
      </c>
      <c r="AY188" s="58">
        <f>BRACT_Prod!$O$34</f>
        <v>0</v>
      </c>
      <c r="AZ188" s="21">
        <f>BRACT_Prod!$Q$34</f>
        <v>0</v>
      </c>
      <c r="BA188" s="58">
        <f>BRACT_Prod!$O$35</f>
        <v>0</v>
      </c>
      <c r="BB188" s="21">
        <f>BRACT_Prod!$Q$35</f>
        <v>0</v>
      </c>
      <c r="BC188" s="58">
        <f>BRACT_Prod!$O$36</f>
        <v>0</v>
      </c>
      <c r="BD188" s="21">
        <f>BRACT_Prod!$Q$36</f>
        <v>0</v>
      </c>
      <c r="BE188" s="58">
        <f>BRACT_Prod!$O$37</f>
        <v>0</v>
      </c>
      <c r="BF188" s="21">
        <f>BRACT_Prod!$Q$37</f>
        <v>0</v>
      </c>
      <c r="BG188" s="52" t="s">
        <v>69</v>
      </c>
      <c r="BH188" s="16"/>
    </row>
    <row r="189" spans="1:60" x14ac:dyDescent="0.2">
      <c r="A189" s="20"/>
      <c r="B189" s="10" t="s">
        <v>223</v>
      </c>
      <c r="C189" s="211" t="s">
        <v>744</v>
      </c>
      <c r="D189" s="15" t="s">
        <v>12</v>
      </c>
      <c r="E189" s="9" t="s">
        <v>3</v>
      </c>
      <c r="F189" s="40" t="s">
        <v>6</v>
      </c>
      <c r="G189" s="46">
        <f>BRACT_Prod!$T$9</f>
        <v>1</v>
      </c>
      <c r="H189" s="72">
        <f>BRACT_Prod!$T$10</f>
        <v>1</v>
      </c>
      <c r="I189" s="58">
        <f>BRACT_Prod!$S$13</f>
        <v>0</v>
      </c>
      <c r="J189" s="21">
        <f>BRACT_Prod!$T$13</f>
        <v>10</v>
      </c>
      <c r="K189" s="58">
        <f>BRACT_Prod!$S$14</f>
        <v>0</v>
      </c>
      <c r="L189" s="21">
        <f>BRACT_Prod!$T$14</f>
        <v>0</v>
      </c>
      <c r="M189" s="58">
        <f>BRACT_Prod!$S$15</f>
        <v>0</v>
      </c>
      <c r="N189" s="21">
        <f>BRACT_Prod!$T$15</f>
        <v>0</v>
      </c>
      <c r="O189" s="58">
        <f>BRACT_Prod!$S$16</f>
        <v>0</v>
      </c>
      <c r="P189" s="21">
        <f>BRACT_Prod!$T$16</f>
        <v>0</v>
      </c>
      <c r="Q189" s="58">
        <f>BRACT_Prod!$S$17</f>
        <v>0</v>
      </c>
      <c r="R189" s="21">
        <f>BRACT_Prod!$T$17</f>
        <v>0</v>
      </c>
      <c r="S189" s="58">
        <f>BRACT_Prod!$S$18</f>
        <v>0</v>
      </c>
      <c r="T189" s="21">
        <f>BRACT_Prod!$T$18</f>
        <v>0</v>
      </c>
      <c r="U189" s="58">
        <f>BRACT_Prod!$S$19</f>
        <v>0</v>
      </c>
      <c r="V189" s="21">
        <f>BRACT_Prod!$T$19</f>
        <v>0</v>
      </c>
      <c r="W189" s="58">
        <f>BRACT_Prod!$S$20</f>
        <v>0</v>
      </c>
      <c r="X189" s="21">
        <f>BRACT_Prod!$T$20</f>
        <v>0</v>
      </c>
      <c r="Y189" s="58">
        <f>BRACT_Prod!$S$21</f>
        <v>0</v>
      </c>
      <c r="Z189" s="21">
        <f>BRACT_Prod!$T$21</f>
        <v>0</v>
      </c>
      <c r="AA189" s="58">
        <f>BRACT_Prod!$S$22</f>
        <v>0</v>
      </c>
      <c r="AB189" s="21">
        <f>BRACT_Prod!$T$22</f>
        <v>0</v>
      </c>
      <c r="AC189" s="58">
        <f>BRACT_Prod!$S$23</f>
        <v>0</v>
      </c>
      <c r="AD189" s="21">
        <f>BRACT_Prod!$T$23</f>
        <v>0</v>
      </c>
      <c r="AE189" s="58">
        <f>BRACT_Prod!$S$24</f>
        <v>0</v>
      </c>
      <c r="AF189" s="21">
        <f>BRACT_Prod!$T$24</f>
        <v>0</v>
      </c>
      <c r="AG189" s="58">
        <f>BRACT_Prod!$S$25</f>
        <v>0</v>
      </c>
      <c r="AH189" s="21">
        <f>BRACT_Prod!$T$25</f>
        <v>0</v>
      </c>
      <c r="AI189" s="58">
        <f>BRACT_Prod!$S$26</f>
        <v>0</v>
      </c>
      <c r="AJ189" s="21">
        <f>BRACT_Prod!$T$26</f>
        <v>0</v>
      </c>
      <c r="AK189" s="58">
        <f>BRACT_Prod!$S$27</f>
        <v>0</v>
      </c>
      <c r="AL189" s="21">
        <f>BRACT_Prod!$T$27</f>
        <v>0</v>
      </c>
      <c r="AM189" s="58">
        <f>BRACT_Prod!$S$28</f>
        <v>0</v>
      </c>
      <c r="AN189" s="21">
        <f>BRACT_Prod!$T$28</f>
        <v>0</v>
      </c>
      <c r="AO189" s="58">
        <f>BRACT_Prod!$S$29</f>
        <v>0</v>
      </c>
      <c r="AP189" s="21">
        <f>BRACT_Prod!$T$29</f>
        <v>0</v>
      </c>
      <c r="AQ189" s="58">
        <f>BRACT_Prod!$S$30</f>
        <v>0</v>
      </c>
      <c r="AR189" s="21">
        <f>BRACT_Prod!$T$30</f>
        <v>0</v>
      </c>
      <c r="AS189" s="58">
        <f>BRACT_Prod!$S$31</f>
        <v>0</v>
      </c>
      <c r="AT189" s="21">
        <f>BRACT_Prod!$T$31</f>
        <v>0</v>
      </c>
      <c r="AU189" s="58">
        <f>BRACT_Prod!$S$32</f>
        <v>0</v>
      </c>
      <c r="AV189" s="21">
        <f>BRACT_Prod!$T$32</f>
        <v>0</v>
      </c>
      <c r="AW189" s="58">
        <f>BRACT_Prod!$S$33</f>
        <v>0</v>
      </c>
      <c r="AX189" s="21">
        <f>BRACT_Prod!$T$33</f>
        <v>0</v>
      </c>
      <c r="AY189" s="58">
        <f>BRACT_Prod!$S$34</f>
        <v>0</v>
      </c>
      <c r="AZ189" s="21">
        <f>BRACT_Prod!$T$34</f>
        <v>0</v>
      </c>
      <c r="BA189" s="58">
        <f>BRACT_Prod!$S$35</f>
        <v>0</v>
      </c>
      <c r="BB189" s="21">
        <f>BRACT_Prod!$T$35</f>
        <v>0</v>
      </c>
      <c r="BC189" s="58">
        <f>BRACT_Prod!$S$36</f>
        <v>0</v>
      </c>
      <c r="BD189" s="21">
        <f>BRACT_Prod!$T$36</f>
        <v>0</v>
      </c>
      <c r="BE189" s="58">
        <f>BRACT_Prod!$S$37</f>
        <v>0</v>
      </c>
      <c r="BF189" s="21">
        <f>BRACT_Prod!$T$37</f>
        <v>0</v>
      </c>
      <c r="BG189" s="52" t="s">
        <v>69</v>
      </c>
      <c r="BH189" s="16"/>
    </row>
    <row r="190" spans="1:60" x14ac:dyDescent="0.2">
      <c r="A190" s="20"/>
      <c r="B190" s="11" t="s">
        <v>224</v>
      </c>
      <c r="C190" s="211" t="s">
        <v>745</v>
      </c>
      <c r="D190" s="15" t="s">
        <v>12</v>
      </c>
      <c r="E190" s="2" t="s">
        <v>3</v>
      </c>
      <c r="F190" s="40" t="s">
        <v>6</v>
      </c>
      <c r="G190" s="46">
        <f>BRACT_Prod!$U$9</f>
        <v>1</v>
      </c>
      <c r="H190" s="72">
        <f>BRACT_Prod!$U$10</f>
        <v>1</v>
      </c>
      <c r="I190" s="58">
        <f>BRACT_Prod!$S$13</f>
        <v>0</v>
      </c>
      <c r="J190" s="21">
        <f>BRACT_Prod!$U$13</f>
        <v>0</v>
      </c>
      <c r="K190" s="58">
        <f>BRACT_Prod!$S$14</f>
        <v>0</v>
      </c>
      <c r="L190" s="21">
        <f>BRACT_Prod!$U$14</f>
        <v>0</v>
      </c>
      <c r="M190" s="58">
        <f>BRACT_Prod!$S$15</f>
        <v>0</v>
      </c>
      <c r="N190" s="21">
        <f>BRACT_Prod!$U$15</f>
        <v>0</v>
      </c>
      <c r="O190" s="58">
        <f>BRACT_Prod!$S$16</f>
        <v>0</v>
      </c>
      <c r="P190" s="21">
        <f>BRACT_Prod!$U$16</f>
        <v>0</v>
      </c>
      <c r="Q190" s="58">
        <f>BRACT_Prod!$S$17</f>
        <v>0</v>
      </c>
      <c r="R190" s="21">
        <f>BRACT_Prod!$U$17</f>
        <v>0</v>
      </c>
      <c r="S190" s="58">
        <f>BRACT_Prod!$S$18</f>
        <v>0</v>
      </c>
      <c r="T190" s="21">
        <f>BRACT_Prod!$U$18</f>
        <v>0</v>
      </c>
      <c r="U190" s="58">
        <f>BRACT_Prod!$S$19</f>
        <v>0</v>
      </c>
      <c r="V190" s="21">
        <f>BRACT_Prod!$U$19</f>
        <v>0</v>
      </c>
      <c r="W190" s="58">
        <f>BRACT_Prod!$S$20</f>
        <v>0</v>
      </c>
      <c r="X190" s="21">
        <f>BRACT_Prod!$U$20</f>
        <v>0</v>
      </c>
      <c r="Y190" s="58">
        <f>BRACT_Prod!$S$21</f>
        <v>0</v>
      </c>
      <c r="Z190" s="21">
        <f>BRACT_Prod!$U$21</f>
        <v>0</v>
      </c>
      <c r="AA190" s="58">
        <f>BRACT_Prod!$S$22</f>
        <v>0</v>
      </c>
      <c r="AB190" s="21">
        <f>BRACT_Prod!$U$22</f>
        <v>0</v>
      </c>
      <c r="AC190" s="58">
        <f>BRACT_Prod!$S$23</f>
        <v>0</v>
      </c>
      <c r="AD190" s="21">
        <f>BRACT_Prod!$U$23</f>
        <v>0</v>
      </c>
      <c r="AE190" s="58">
        <f>BRACT_Prod!$S$24</f>
        <v>0</v>
      </c>
      <c r="AF190" s="21">
        <f>BRACT_Prod!$U$24</f>
        <v>0</v>
      </c>
      <c r="AG190" s="58">
        <f>BRACT_Prod!$S$25</f>
        <v>0</v>
      </c>
      <c r="AH190" s="21">
        <f>BRACT_Prod!$U$25</f>
        <v>0</v>
      </c>
      <c r="AI190" s="58">
        <f>BRACT_Prod!$S$26</f>
        <v>0</v>
      </c>
      <c r="AJ190" s="21">
        <f>BRACT_Prod!$U$26</f>
        <v>0</v>
      </c>
      <c r="AK190" s="58">
        <f>BRACT_Prod!$S$27</f>
        <v>0</v>
      </c>
      <c r="AL190" s="21">
        <f>BRACT_Prod!$U$27</f>
        <v>0</v>
      </c>
      <c r="AM190" s="58">
        <f>BRACT_Prod!$S$28</f>
        <v>0</v>
      </c>
      <c r="AN190" s="21">
        <f>BRACT_Prod!$U$28</f>
        <v>0</v>
      </c>
      <c r="AO190" s="58">
        <f>BRACT_Prod!$S$29</f>
        <v>0</v>
      </c>
      <c r="AP190" s="21">
        <f>BRACT_Prod!$U$29</f>
        <v>0</v>
      </c>
      <c r="AQ190" s="58">
        <f>BRACT_Prod!$S$30</f>
        <v>0</v>
      </c>
      <c r="AR190" s="21">
        <f>BRACT_Prod!$U$30</f>
        <v>0</v>
      </c>
      <c r="AS190" s="58">
        <f>BRACT_Prod!$S$31</f>
        <v>0</v>
      </c>
      <c r="AT190" s="21">
        <f>BRACT_Prod!$U$31</f>
        <v>0</v>
      </c>
      <c r="AU190" s="58">
        <f>BRACT_Prod!$S$32</f>
        <v>0</v>
      </c>
      <c r="AV190" s="21">
        <f>BRACT_Prod!$U$32</f>
        <v>0</v>
      </c>
      <c r="AW190" s="58">
        <f>BRACT_Prod!$S$33</f>
        <v>0</v>
      </c>
      <c r="AX190" s="21">
        <f>BRACT_Prod!$U$33</f>
        <v>0</v>
      </c>
      <c r="AY190" s="58">
        <f>BRACT_Prod!$S$34</f>
        <v>0</v>
      </c>
      <c r="AZ190" s="21">
        <f>BRACT_Prod!$U$34</f>
        <v>0</v>
      </c>
      <c r="BA190" s="58">
        <f>BRACT_Prod!$S$35</f>
        <v>0</v>
      </c>
      <c r="BB190" s="21">
        <f>BRACT_Prod!$U$35</f>
        <v>0</v>
      </c>
      <c r="BC190" s="58">
        <f>BRACT_Prod!$S$36</f>
        <v>0</v>
      </c>
      <c r="BD190" s="21">
        <f>BRACT_Prod!$U$36</f>
        <v>0</v>
      </c>
      <c r="BE190" s="58">
        <f>BRACT_Prod!$S$37</f>
        <v>0</v>
      </c>
      <c r="BF190" s="21">
        <f>BRACT_Prod!$U$37</f>
        <v>0</v>
      </c>
      <c r="BG190" s="52" t="s">
        <v>69</v>
      </c>
      <c r="BH190" s="16"/>
    </row>
    <row r="191" spans="1:60" x14ac:dyDescent="0.2">
      <c r="A191" s="20"/>
      <c r="B191" s="11" t="s">
        <v>680</v>
      </c>
      <c r="C191" s="211" t="s">
        <v>977</v>
      </c>
      <c r="D191" s="69" t="s">
        <v>12</v>
      </c>
      <c r="E191" s="2" t="s">
        <v>9</v>
      </c>
      <c r="F191" s="40" t="s">
        <v>304</v>
      </c>
      <c r="G191" s="46">
        <f>BRACT_Prod!$W$9</f>
        <v>1</v>
      </c>
      <c r="H191" s="72">
        <f>BRACT_Prod!$W$10</f>
        <v>2</v>
      </c>
      <c r="I191" s="76">
        <f>BRACT_Prod!$V$13</f>
        <v>1</v>
      </c>
      <c r="J191" s="21">
        <f>BRACT_Prod!$W$13</f>
        <v>0.1</v>
      </c>
      <c r="K191" s="76">
        <f>BRACT_Prod!$V$14</f>
        <v>50</v>
      </c>
      <c r="L191" s="21">
        <f>BRACT_Prod!$W$14</f>
        <v>1</v>
      </c>
      <c r="M191" s="76">
        <f>BRACT_Prod!$V$15</f>
        <v>0</v>
      </c>
      <c r="N191" s="21">
        <f>BRACT_Prod!$W$15</f>
        <v>0</v>
      </c>
      <c r="O191" s="76">
        <f>BRACT_Prod!$V$16</f>
        <v>0</v>
      </c>
      <c r="P191" s="21">
        <f>BRACT_Prod!$W$16</f>
        <v>0</v>
      </c>
      <c r="Q191" s="76">
        <f>BRACT_Prod!$V$17</f>
        <v>0</v>
      </c>
      <c r="R191" s="21">
        <f>BRACT_Prod!$W$17</f>
        <v>0</v>
      </c>
      <c r="S191" s="76">
        <f>BRACT_Prod!$V$18</f>
        <v>0</v>
      </c>
      <c r="T191" s="21">
        <f>BRACT_Prod!$W$18</f>
        <v>0</v>
      </c>
      <c r="U191" s="76">
        <f>BRACT_Prod!$V$19</f>
        <v>0</v>
      </c>
      <c r="V191" s="21">
        <f>BRACT_Prod!$W$19</f>
        <v>0</v>
      </c>
      <c r="W191" s="76">
        <f>BRACT_Prod!$V$20</f>
        <v>0</v>
      </c>
      <c r="X191" s="21">
        <f>BRACT_Prod!$W$20</f>
        <v>0</v>
      </c>
      <c r="Y191" s="76">
        <f>BRACT_Prod!$V$21</f>
        <v>0</v>
      </c>
      <c r="Z191" s="21">
        <f>BRACT_Prod!$W$21</f>
        <v>0</v>
      </c>
      <c r="AA191" s="76">
        <f>BRACT_Prod!$V$22</f>
        <v>0</v>
      </c>
      <c r="AB191" s="21">
        <f>BRACT_Prod!$W$22</f>
        <v>0</v>
      </c>
      <c r="AC191" s="76">
        <f>BRACT_Prod!$V$23</f>
        <v>0</v>
      </c>
      <c r="AD191" s="21">
        <f>BRACT_Prod!$W$23</f>
        <v>0</v>
      </c>
      <c r="AE191" s="76">
        <f>BRACT_Prod!$V$24</f>
        <v>0</v>
      </c>
      <c r="AF191" s="21">
        <f>BRACT_Prod!$W$24</f>
        <v>0</v>
      </c>
      <c r="AG191" s="76">
        <f>BRACT_Prod!$V$25</f>
        <v>0</v>
      </c>
      <c r="AH191" s="21">
        <f>BRACT_Prod!$W$25</f>
        <v>0</v>
      </c>
      <c r="AI191" s="76">
        <f>BRACT_Prod!$V$26</f>
        <v>0</v>
      </c>
      <c r="AJ191" s="21">
        <f>BRACT_Prod!$W$26</f>
        <v>0</v>
      </c>
      <c r="AK191" s="76">
        <f>BRACT_Prod!$V$27</f>
        <v>0</v>
      </c>
      <c r="AL191" s="21">
        <f>BRACT_Prod!$W$27</f>
        <v>0</v>
      </c>
      <c r="AM191" s="76">
        <f>BRACT_Prod!$V$28</f>
        <v>0</v>
      </c>
      <c r="AN191" s="21">
        <f>BRACT_Prod!$W$28</f>
        <v>0</v>
      </c>
      <c r="AO191" s="76">
        <f>BRACT_Prod!$V$29</f>
        <v>0</v>
      </c>
      <c r="AP191" s="21">
        <f>BRACT_Prod!$W$29</f>
        <v>0</v>
      </c>
      <c r="AQ191" s="76">
        <f>BRACT_Prod!$V$30</f>
        <v>0</v>
      </c>
      <c r="AR191" s="21">
        <f>BRACT_Prod!$W$30</f>
        <v>0</v>
      </c>
      <c r="AS191" s="76">
        <f>BRACT_Prod!$V$31</f>
        <v>0</v>
      </c>
      <c r="AT191" s="21">
        <f>BRACT_Prod!$W$31</f>
        <v>0</v>
      </c>
      <c r="AU191" s="76">
        <f>BRACT_Prod!$V$32</f>
        <v>0</v>
      </c>
      <c r="AV191" s="21">
        <f>BRACT_Prod!$W$32</f>
        <v>0</v>
      </c>
      <c r="AW191" s="76">
        <f>BRACT_Prod!$V$33</f>
        <v>0</v>
      </c>
      <c r="AX191" s="21">
        <f>BRACT_Prod!$W$33</f>
        <v>0</v>
      </c>
      <c r="AY191" s="76">
        <f>BRACT_Prod!$V$34</f>
        <v>0</v>
      </c>
      <c r="AZ191" s="21">
        <f>BRACT_Prod!$W$34</f>
        <v>0</v>
      </c>
      <c r="BA191" s="76">
        <f>BRACT_Prod!$V$35</f>
        <v>0</v>
      </c>
      <c r="BB191" s="21">
        <f>BRACT_Prod!$W$35</f>
        <v>0</v>
      </c>
      <c r="BC191" s="76">
        <f>BRACT_Prod!$V$36</f>
        <v>0</v>
      </c>
      <c r="BD191" s="21">
        <f>BRACT_Prod!$W$36</f>
        <v>0</v>
      </c>
      <c r="BE191" s="76">
        <f>BRACT_Prod!$V$37</f>
        <v>0</v>
      </c>
      <c r="BF191" s="21">
        <f>BRACT_Prod!$W$37</f>
        <v>0</v>
      </c>
      <c r="BG191" s="52" t="s">
        <v>69</v>
      </c>
      <c r="BH191" s="16"/>
    </row>
    <row r="192" spans="1:60" s="65" customFormat="1" ht="18.75" x14ac:dyDescent="0.25">
      <c r="A192" s="21" t="s">
        <v>69</v>
      </c>
      <c r="B192" s="61"/>
      <c r="C192" s="62" t="s">
        <v>580</v>
      </c>
      <c r="D192" s="62"/>
      <c r="E192" s="62"/>
      <c r="F192" s="62"/>
      <c r="G192" s="62"/>
      <c r="H192" s="67"/>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52" t="s">
        <v>69</v>
      </c>
      <c r="BH192" s="64"/>
    </row>
    <row r="193" spans="1:60" x14ac:dyDescent="0.2">
      <c r="A193" s="20"/>
      <c r="B193" s="10" t="s">
        <v>225</v>
      </c>
      <c r="C193" s="211" t="s">
        <v>746</v>
      </c>
      <c r="D193" s="7" t="s">
        <v>12</v>
      </c>
      <c r="E193" s="9" t="s">
        <v>0</v>
      </c>
      <c r="F193" s="40" t="s">
        <v>7</v>
      </c>
      <c r="G193" s="46">
        <f>BRACT_Geom!$D$9</f>
        <v>1</v>
      </c>
      <c r="H193" s="72">
        <f>BRACT_Geom!$D$10</f>
        <v>2</v>
      </c>
      <c r="I193" s="56">
        <f>BRACT_Geom!$C$13</f>
        <v>1</v>
      </c>
      <c r="J193" s="21">
        <f>BRACT_Geom!$D$13</f>
        <v>2</v>
      </c>
      <c r="K193" s="56">
        <f>BRACT_Geom!$C$14</f>
        <v>30</v>
      </c>
      <c r="L193" s="21">
        <f>BRACT_Geom!$D$14</f>
        <v>5</v>
      </c>
      <c r="M193" s="56">
        <f>BRACT_Geom!$C$15</f>
        <v>0</v>
      </c>
      <c r="N193" s="21">
        <f>BRACT_Geom!$D$15</f>
        <v>0</v>
      </c>
      <c r="O193" s="56">
        <f>BRACT_Geom!$C$16</f>
        <v>0</v>
      </c>
      <c r="P193" s="21">
        <f>BRACT_Geom!$D$16</f>
        <v>0</v>
      </c>
      <c r="Q193" s="56">
        <f>BRACT_Geom!$C$17</f>
        <v>0</v>
      </c>
      <c r="R193" s="21">
        <f>BRACT_Geom!$D$17</f>
        <v>0</v>
      </c>
      <c r="S193" s="56">
        <f>BRACT_Geom!$C$18</f>
        <v>0</v>
      </c>
      <c r="T193" s="21">
        <f>BRACT_Geom!$D$18</f>
        <v>0</v>
      </c>
      <c r="U193" s="56">
        <f>BRACT_Geom!$C$19</f>
        <v>0</v>
      </c>
      <c r="V193" s="21">
        <f>BRACT_Geom!$D$19</f>
        <v>0</v>
      </c>
      <c r="W193" s="56">
        <f>BRACT_Geom!$C$20</f>
        <v>0</v>
      </c>
      <c r="X193" s="21">
        <f>BRACT_Geom!$D$20</f>
        <v>0</v>
      </c>
      <c r="Y193" s="56">
        <f>BRACT_Geom!$C$21</f>
        <v>0</v>
      </c>
      <c r="Z193" s="21">
        <f>BRACT_Geom!$D$21</f>
        <v>0</v>
      </c>
      <c r="AA193" s="56">
        <f>BRACT_Geom!$C$22</f>
        <v>0</v>
      </c>
      <c r="AB193" s="21">
        <f>BRACT_Geom!$D$22</f>
        <v>0</v>
      </c>
      <c r="AC193" s="56">
        <f>BRACT_Geom!$C$23</f>
        <v>0</v>
      </c>
      <c r="AD193" s="21">
        <f>BRACT_Geom!$D$23</f>
        <v>0</v>
      </c>
      <c r="AE193" s="56">
        <f>BRACT_Geom!$C$24</f>
        <v>0</v>
      </c>
      <c r="AF193" s="21">
        <f>BRACT_Geom!$D$24</f>
        <v>0</v>
      </c>
      <c r="AG193" s="56">
        <f>BRACT_Geom!$C$25</f>
        <v>0</v>
      </c>
      <c r="AH193" s="21">
        <f>BRACT_Geom!$D$25</f>
        <v>0</v>
      </c>
      <c r="AI193" s="56">
        <f>BRACT_Geom!$C$26</f>
        <v>0</v>
      </c>
      <c r="AJ193" s="21">
        <f>BRACT_Geom!$D$26</f>
        <v>0</v>
      </c>
      <c r="AK193" s="56">
        <f>BRACT_Geom!$C$27</f>
        <v>0</v>
      </c>
      <c r="AL193" s="21">
        <f>BRACT_Geom!$D$27</f>
        <v>0</v>
      </c>
      <c r="AM193" s="56">
        <f>BRACT_Geom!$C$28</f>
        <v>0</v>
      </c>
      <c r="AN193" s="21">
        <f>BRACT_Geom!$D$28</f>
        <v>0</v>
      </c>
      <c r="AO193" s="56">
        <f>BRACT_Geom!$C$29</f>
        <v>0</v>
      </c>
      <c r="AP193" s="21">
        <f>BRACT_Geom!$D$29</f>
        <v>0</v>
      </c>
      <c r="AQ193" s="56">
        <f>BRACT_Geom!$C$30</f>
        <v>0</v>
      </c>
      <c r="AR193" s="21">
        <f>BRACT_Geom!$D$30</f>
        <v>0</v>
      </c>
      <c r="AS193" s="56">
        <f>BRACT_Geom!$C$31</f>
        <v>0</v>
      </c>
      <c r="AT193" s="21">
        <f>BRACT_Geom!$D$31</f>
        <v>0</v>
      </c>
      <c r="AU193" s="56">
        <f>BRACT_Geom!$C$32</f>
        <v>0</v>
      </c>
      <c r="AV193" s="21">
        <f>BRACT_Geom!$D$32</f>
        <v>0</v>
      </c>
      <c r="AW193" s="56">
        <f>BRACT_Geom!$C$33</f>
        <v>0</v>
      </c>
      <c r="AX193" s="21">
        <f>BRACT_Geom!$D$33</f>
        <v>0</v>
      </c>
      <c r="AY193" s="56">
        <f>BRACT_Geom!$C$34</f>
        <v>0</v>
      </c>
      <c r="AZ193" s="21">
        <f>BRACT_Geom!$D$34</f>
        <v>0</v>
      </c>
      <c r="BA193" s="56">
        <f>BRACT_Geom!$C$35</f>
        <v>0</v>
      </c>
      <c r="BB193" s="21">
        <f>BRACT_Geom!$D$35</f>
        <v>0</v>
      </c>
      <c r="BC193" s="56">
        <f>BRACT_Geom!$C$36</f>
        <v>0</v>
      </c>
      <c r="BD193" s="21">
        <f>BRACT_Geom!$D$36</f>
        <v>0</v>
      </c>
      <c r="BE193" s="56">
        <f>BRACT_Geom!$C$37</f>
        <v>0</v>
      </c>
      <c r="BF193" s="21">
        <f>BRACT_Geom!$D$37</f>
        <v>0</v>
      </c>
      <c r="BG193" s="52" t="s">
        <v>69</v>
      </c>
      <c r="BH193" s="16"/>
    </row>
    <row r="194" spans="1:60" x14ac:dyDescent="0.2">
      <c r="A194" s="20"/>
      <c r="B194" s="11" t="s">
        <v>226</v>
      </c>
      <c r="C194" s="211" t="s">
        <v>747</v>
      </c>
      <c r="D194" s="7" t="s">
        <v>12</v>
      </c>
      <c r="E194" s="9" t="s">
        <v>0</v>
      </c>
      <c r="F194" s="40" t="s">
        <v>7</v>
      </c>
      <c r="G194" s="46">
        <f>BRACT_Geom!$E$9</f>
        <v>1</v>
      </c>
      <c r="H194" s="72">
        <f>BRACT_Geom!$E$10</f>
        <v>2</v>
      </c>
      <c r="I194" s="56">
        <f>BRACT_Geom!$C$13</f>
        <v>1</v>
      </c>
      <c r="J194" s="21">
        <f>BRACT_Geom!$E$13</f>
        <v>0</v>
      </c>
      <c r="K194" s="56">
        <f>BRACT_Geom!$C$14</f>
        <v>30</v>
      </c>
      <c r="L194" s="21">
        <f>BRACT_Geom!$E$14</f>
        <v>0</v>
      </c>
      <c r="M194" s="56">
        <f>BRACT_Geom!$C$15</f>
        <v>0</v>
      </c>
      <c r="N194" s="21">
        <f>BRACT_Geom!$E$15</f>
        <v>0</v>
      </c>
      <c r="O194" s="56">
        <f>BRACT_Geom!$C$16</f>
        <v>0</v>
      </c>
      <c r="P194" s="21">
        <f>BRACT_Geom!$E$16</f>
        <v>0</v>
      </c>
      <c r="Q194" s="56">
        <f>BRACT_Geom!$C$17</f>
        <v>0</v>
      </c>
      <c r="R194" s="21">
        <f>BRACT_Geom!$E$17</f>
        <v>0</v>
      </c>
      <c r="S194" s="56">
        <f>BRACT_Geom!$C$18</f>
        <v>0</v>
      </c>
      <c r="T194" s="21">
        <f>BRACT_Geom!$E$18</f>
        <v>0</v>
      </c>
      <c r="U194" s="56">
        <f>BRACT_Geom!$C$19</f>
        <v>0</v>
      </c>
      <c r="V194" s="21">
        <f>BRACT_Geom!$E$19</f>
        <v>0</v>
      </c>
      <c r="W194" s="56">
        <f>BRACT_Geom!$C$20</f>
        <v>0</v>
      </c>
      <c r="X194" s="21">
        <f>BRACT_Geom!$E$20</f>
        <v>0</v>
      </c>
      <c r="Y194" s="56">
        <f>BRACT_Geom!$C$21</f>
        <v>0</v>
      </c>
      <c r="Z194" s="21">
        <f>BRACT_Geom!$E$21</f>
        <v>0</v>
      </c>
      <c r="AA194" s="56">
        <f>BRACT_Geom!$C$22</f>
        <v>0</v>
      </c>
      <c r="AB194" s="21">
        <f>BRACT_Geom!$E$22</f>
        <v>0</v>
      </c>
      <c r="AC194" s="56">
        <f>BRACT_Geom!$C$23</f>
        <v>0</v>
      </c>
      <c r="AD194" s="21">
        <f>BRACT_Geom!$E$23</f>
        <v>0</v>
      </c>
      <c r="AE194" s="56">
        <f>BRACT_Geom!$C$24</f>
        <v>0</v>
      </c>
      <c r="AF194" s="21">
        <f>BRACT_Geom!$E$24</f>
        <v>0</v>
      </c>
      <c r="AG194" s="56">
        <f>BRACT_Geom!$C$25</f>
        <v>0</v>
      </c>
      <c r="AH194" s="21">
        <f>BRACT_Geom!$E$25</f>
        <v>0</v>
      </c>
      <c r="AI194" s="56">
        <f>BRACT_Geom!$C$26</f>
        <v>0</v>
      </c>
      <c r="AJ194" s="21">
        <f>BRACT_Geom!$E$26</f>
        <v>0</v>
      </c>
      <c r="AK194" s="56">
        <f>BRACT_Geom!$C$27</f>
        <v>0</v>
      </c>
      <c r="AL194" s="21">
        <f>BRACT_Geom!$E$27</f>
        <v>0</v>
      </c>
      <c r="AM194" s="56">
        <f>BRACT_Geom!$C$28</f>
        <v>0</v>
      </c>
      <c r="AN194" s="21">
        <f>BRACT_Geom!$E$28</f>
        <v>0</v>
      </c>
      <c r="AO194" s="56">
        <f>BRACT_Geom!$C$29</f>
        <v>0</v>
      </c>
      <c r="AP194" s="21">
        <f>BRACT_Geom!$E$29</f>
        <v>0</v>
      </c>
      <c r="AQ194" s="56">
        <f>BRACT_Geom!$C$30</f>
        <v>0</v>
      </c>
      <c r="AR194" s="21">
        <f>BRACT_Geom!$E$30</f>
        <v>0</v>
      </c>
      <c r="AS194" s="56">
        <f>BRACT_Geom!$C$31</f>
        <v>0</v>
      </c>
      <c r="AT194" s="21">
        <f>BRACT_Geom!$E$31</f>
        <v>0</v>
      </c>
      <c r="AU194" s="56">
        <f>BRACT_Geom!$C$32</f>
        <v>0</v>
      </c>
      <c r="AV194" s="21">
        <f>BRACT_Geom!$E$32</f>
        <v>0</v>
      </c>
      <c r="AW194" s="56">
        <f>BRACT_Geom!$C$33</f>
        <v>0</v>
      </c>
      <c r="AX194" s="21">
        <f>BRACT_Geom!$E$33</f>
        <v>0</v>
      </c>
      <c r="AY194" s="56">
        <f>BRACT_Geom!$C$34</f>
        <v>0</v>
      </c>
      <c r="AZ194" s="21">
        <f>BRACT_Geom!$E$34</f>
        <v>0</v>
      </c>
      <c r="BA194" s="56">
        <f>BRACT_Geom!$C$35</f>
        <v>0</v>
      </c>
      <c r="BB194" s="21">
        <f>BRACT_Geom!$E$35</f>
        <v>0</v>
      </c>
      <c r="BC194" s="56">
        <f>BRACT_Geom!$C$36</f>
        <v>0</v>
      </c>
      <c r="BD194" s="21">
        <f>BRACT_Geom!$E$36</f>
        <v>0</v>
      </c>
      <c r="BE194" s="56">
        <f>BRACT_Geom!$C$37</f>
        <v>0</v>
      </c>
      <c r="BF194" s="21">
        <f>BRACT_Geom!$E$37</f>
        <v>0</v>
      </c>
      <c r="BG194" s="52" t="s">
        <v>69</v>
      </c>
      <c r="BH194" s="16"/>
    </row>
    <row r="195" spans="1:60" x14ac:dyDescent="0.2">
      <c r="A195" s="20"/>
      <c r="B195" s="11" t="s">
        <v>681</v>
      </c>
      <c r="C195" s="211" t="s">
        <v>976</v>
      </c>
      <c r="D195" s="69" t="s">
        <v>12</v>
      </c>
      <c r="E195" s="2" t="s">
        <v>9</v>
      </c>
      <c r="F195" s="40" t="s">
        <v>304</v>
      </c>
      <c r="G195" s="46">
        <f>BRACT_Geom!$G$9</f>
        <v>1</v>
      </c>
      <c r="H195" s="72">
        <f>BRACT_Geom!$G$10</f>
        <v>2</v>
      </c>
      <c r="I195" s="76">
        <f>BRACT_Geom!$F$13</f>
        <v>1</v>
      </c>
      <c r="J195" s="262">
        <f>BRACT_Geom!$G$13</f>
        <v>0.1</v>
      </c>
      <c r="K195" s="76">
        <f>BRACT_Geom!$F$14</f>
        <v>30</v>
      </c>
      <c r="L195" s="262">
        <f>BRACT_Geom!$G$14</f>
        <v>1</v>
      </c>
      <c r="M195" s="76">
        <f>BRACT_Geom!$F$15</f>
        <v>0</v>
      </c>
      <c r="N195" s="262">
        <f>BRACT_Geom!$G$15</f>
        <v>0</v>
      </c>
      <c r="O195" s="76">
        <f>BRACT_Geom!$F$16</f>
        <v>0</v>
      </c>
      <c r="P195" s="262">
        <f>BRACT_Geom!$G$16</f>
        <v>0</v>
      </c>
      <c r="Q195" s="76">
        <f>BRACT_Geom!$F$17</f>
        <v>0</v>
      </c>
      <c r="R195" s="262">
        <f>BRACT_Geom!$G$17</f>
        <v>0</v>
      </c>
      <c r="S195" s="76">
        <f>BRACT_Geom!$F$18</f>
        <v>0</v>
      </c>
      <c r="T195" s="262">
        <f>BRACT_Geom!$G$18</f>
        <v>0</v>
      </c>
      <c r="U195" s="76">
        <f>BRACT_Geom!$F$19</f>
        <v>0</v>
      </c>
      <c r="V195" s="262">
        <f>BRACT_Geom!$G$19</f>
        <v>0</v>
      </c>
      <c r="W195" s="76">
        <f>BRACT_Geom!$F$20</f>
        <v>0</v>
      </c>
      <c r="X195" s="262">
        <f>BRACT_Geom!$G$20</f>
        <v>0</v>
      </c>
      <c r="Y195" s="76">
        <f>BRACT_Geom!$F$21</f>
        <v>0</v>
      </c>
      <c r="Z195" s="262">
        <f>BRACT_Geom!$G$21</f>
        <v>0</v>
      </c>
      <c r="AA195" s="76">
        <f>BRACT_Geom!$F$22</f>
        <v>0</v>
      </c>
      <c r="AB195" s="262">
        <f>BRACT_Geom!$G$22</f>
        <v>0</v>
      </c>
      <c r="AC195" s="76">
        <f>BRACT_Geom!$F$23</f>
        <v>0</v>
      </c>
      <c r="AD195" s="262">
        <f>BRACT_Geom!$G$23</f>
        <v>0</v>
      </c>
      <c r="AE195" s="76">
        <f>BRACT_Geom!$F$24</f>
        <v>0</v>
      </c>
      <c r="AF195" s="262">
        <f>BRACT_Geom!$G$24</f>
        <v>0</v>
      </c>
      <c r="AG195" s="76">
        <f>BRACT_Geom!$F$25</f>
        <v>0</v>
      </c>
      <c r="AH195" s="262">
        <f>BRACT_Geom!$G$25</f>
        <v>0</v>
      </c>
      <c r="AI195" s="76">
        <f>BRACT_Geom!$F$26</f>
        <v>0</v>
      </c>
      <c r="AJ195" s="262">
        <f>BRACT_Geom!$G$26</f>
        <v>0</v>
      </c>
      <c r="AK195" s="76">
        <f>BRACT_Geom!$F$27</f>
        <v>0</v>
      </c>
      <c r="AL195" s="262">
        <f>BRACT_Geom!$G$27</f>
        <v>0</v>
      </c>
      <c r="AM195" s="76">
        <f>BRACT_Geom!$F$28</f>
        <v>0</v>
      </c>
      <c r="AN195" s="262">
        <f>BRACT_Geom!$G$28</f>
        <v>0</v>
      </c>
      <c r="AO195" s="76">
        <f>BRACT_Geom!$F$29</f>
        <v>0</v>
      </c>
      <c r="AP195" s="262">
        <f>BRACT_Geom!$G$29</f>
        <v>0</v>
      </c>
      <c r="AQ195" s="76">
        <f>BRACT_Geom!$F$30</f>
        <v>0</v>
      </c>
      <c r="AR195" s="262">
        <f>BRACT_Geom!$G$30</f>
        <v>0</v>
      </c>
      <c r="AS195" s="76">
        <f>BRACT_Geom!$F$31</f>
        <v>0</v>
      </c>
      <c r="AT195" s="262">
        <f>BRACT_Geom!$G$31</f>
        <v>0</v>
      </c>
      <c r="AU195" s="76">
        <f>BRACT_Geom!$F$32</f>
        <v>0</v>
      </c>
      <c r="AV195" s="262">
        <f>BRACT_Geom!$G$32</f>
        <v>0</v>
      </c>
      <c r="AW195" s="76">
        <f>BRACT_Geom!$F$33</f>
        <v>0</v>
      </c>
      <c r="AX195" s="262">
        <f>BRACT_Geom!$G$33</f>
        <v>0</v>
      </c>
      <c r="AY195" s="76">
        <f>BRACT_Geom!$F$34</f>
        <v>0</v>
      </c>
      <c r="AZ195" s="262">
        <f>BRACT_Geom!$G$34</f>
        <v>0</v>
      </c>
      <c r="BA195" s="76">
        <f>BRACT_Geom!$F$35</f>
        <v>0</v>
      </c>
      <c r="BB195" s="262">
        <f>BRACT_Geom!$G$35</f>
        <v>0</v>
      </c>
      <c r="BC195" s="76">
        <f>BRACT_Geom!$F$36</f>
        <v>0</v>
      </c>
      <c r="BD195" s="262">
        <f>BRACT_Geom!$G$36</f>
        <v>0</v>
      </c>
      <c r="BE195" s="76">
        <f>BRACT_Geom!$F$37</f>
        <v>0</v>
      </c>
      <c r="BF195" s="262">
        <f>BRACT_Geom!$G$37</f>
        <v>0</v>
      </c>
      <c r="BG195" s="52" t="s">
        <v>69</v>
      </c>
      <c r="BH195" s="16"/>
    </row>
    <row r="196" spans="1:60" x14ac:dyDescent="0.2">
      <c r="A196" s="20"/>
      <c r="B196" s="11" t="s">
        <v>227</v>
      </c>
      <c r="C196" s="2" t="s">
        <v>748</v>
      </c>
      <c r="D196" s="7" t="s">
        <v>12</v>
      </c>
      <c r="E196" s="9" t="s">
        <v>0</v>
      </c>
      <c r="F196" s="40" t="s">
        <v>7</v>
      </c>
      <c r="G196" s="46">
        <f>BRACT_Geom!$J$9</f>
        <v>1</v>
      </c>
      <c r="H196" s="72">
        <f>BRACT_Geom!$J$10</f>
        <v>2</v>
      </c>
      <c r="I196" s="56">
        <f>BRACT_Geom!$I$13</f>
        <v>1</v>
      </c>
      <c r="J196" s="21">
        <f>BRACT_Geom!$J$13</f>
        <v>3</v>
      </c>
      <c r="K196" s="56">
        <f>BRACT_Geom!$I$14</f>
        <v>30</v>
      </c>
      <c r="L196" s="21">
        <f>BRACT_Geom!$J$14</f>
        <v>5</v>
      </c>
      <c r="M196" s="56">
        <f>BRACT_Geom!$I$15</f>
        <v>0</v>
      </c>
      <c r="N196" s="21">
        <f>BRACT_Geom!$J$15</f>
        <v>0</v>
      </c>
      <c r="O196" s="56">
        <f>BRACT_Geom!$I$16</f>
        <v>0</v>
      </c>
      <c r="P196" s="21">
        <f>BRACT_Geom!$J$16</f>
        <v>0</v>
      </c>
      <c r="Q196" s="56">
        <f>BRACT_Geom!$I$17</f>
        <v>0</v>
      </c>
      <c r="R196" s="21">
        <f>BRACT_Geom!$J$17</f>
        <v>0</v>
      </c>
      <c r="S196" s="56">
        <f>BRACT_Geom!$I$18</f>
        <v>0</v>
      </c>
      <c r="T196" s="21">
        <f>BRACT_Geom!$J$18</f>
        <v>0</v>
      </c>
      <c r="U196" s="56">
        <f>BRACT_Geom!$I$19</f>
        <v>0</v>
      </c>
      <c r="V196" s="21">
        <f>BRACT_Geom!$J$19</f>
        <v>0</v>
      </c>
      <c r="W196" s="56">
        <f>BRACT_Geom!$I$20</f>
        <v>0</v>
      </c>
      <c r="X196" s="21">
        <f>BRACT_Geom!$J$20</f>
        <v>0</v>
      </c>
      <c r="Y196" s="56">
        <f>BRACT_Geom!$I$21</f>
        <v>0</v>
      </c>
      <c r="Z196" s="21">
        <f>BRACT_Geom!$J$21</f>
        <v>0</v>
      </c>
      <c r="AA196" s="56">
        <f>BRACT_Geom!$I$22</f>
        <v>0</v>
      </c>
      <c r="AB196" s="21">
        <f>BRACT_Geom!$J$22</f>
        <v>0</v>
      </c>
      <c r="AC196" s="56">
        <f>BRACT_Geom!$I$23</f>
        <v>0</v>
      </c>
      <c r="AD196" s="21">
        <f>BRACT_Geom!$J$23</f>
        <v>0</v>
      </c>
      <c r="AE196" s="56">
        <f>BRACT_Geom!$I$24</f>
        <v>0</v>
      </c>
      <c r="AF196" s="21">
        <f>BRACT_Geom!$J$24</f>
        <v>0</v>
      </c>
      <c r="AG196" s="56">
        <f>BRACT_Geom!$I$25</f>
        <v>0</v>
      </c>
      <c r="AH196" s="21">
        <f>BRACT_Geom!$J$25</f>
        <v>0</v>
      </c>
      <c r="AI196" s="56">
        <f>BRACT_Geom!$I$26</f>
        <v>0</v>
      </c>
      <c r="AJ196" s="21">
        <f>BRACT_Geom!$J$26</f>
        <v>0</v>
      </c>
      <c r="AK196" s="56">
        <f>BRACT_Geom!$I$27</f>
        <v>0</v>
      </c>
      <c r="AL196" s="21">
        <f>BRACT_Geom!$J$27</f>
        <v>0</v>
      </c>
      <c r="AM196" s="56">
        <f>BRACT_Geom!$I$28</f>
        <v>0</v>
      </c>
      <c r="AN196" s="21">
        <f>BRACT_Geom!$J$28</f>
        <v>0</v>
      </c>
      <c r="AO196" s="56">
        <f>BRACT_Geom!$I$29</f>
        <v>0</v>
      </c>
      <c r="AP196" s="21">
        <f>BRACT_Geom!$J$29</f>
        <v>0</v>
      </c>
      <c r="AQ196" s="56">
        <f>BRACT_Geom!$I$30</f>
        <v>0</v>
      </c>
      <c r="AR196" s="21">
        <f>BRACT_Geom!$J$30</f>
        <v>0</v>
      </c>
      <c r="AS196" s="56">
        <f>BRACT_Geom!$I$31</f>
        <v>0</v>
      </c>
      <c r="AT196" s="21">
        <f>BRACT_Geom!$J$31</f>
        <v>0</v>
      </c>
      <c r="AU196" s="56">
        <f>BRACT_Geom!$I$32</f>
        <v>0</v>
      </c>
      <c r="AV196" s="21">
        <f>BRACT_Geom!$J$32</f>
        <v>0</v>
      </c>
      <c r="AW196" s="56">
        <f>BRACT_Geom!$I$33</f>
        <v>0</v>
      </c>
      <c r="AX196" s="21">
        <f>BRACT_Geom!$J$33</f>
        <v>0</v>
      </c>
      <c r="AY196" s="56">
        <f>BRACT_Geom!$I$34</f>
        <v>0</v>
      </c>
      <c r="AZ196" s="21">
        <f>BRACT_Geom!$J$34</f>
        <v>0</v>
      </c>
      <c r="BA196" s="56">
        <f>BRACT_Geom!$I$35</f>
        <v>0</v>
      </c>
      <c r="BB196" s="21">
        <f>BRACT_Geom!$J$35</f>
        <v>0</v>
      </c>
      <c r="BC196" s="56">
        <f>BRACT_Geom!$I$36</f>
        <v>0</v>
      </c>
      <c r="BD196" s="21">
        <f>BRACT_Geom!$J$36</f>
        <v>0</v>
      </c>
      <c r="BE196" s="56">
        <f>BRACT_Geom!$I$37</f>
        <v>0</v>
      </c>
      <c r="BF196" s="21">
        <f>BRACT_Geom!$J$37</f>
        <v>0</v>
      </c>
      <c r="BG196" s="52" t="s">
        <v>69</v>
      </c>
      <c r="BH196" s="16"/>
    </row>
    <row r="197" spans="1:60" x14ac:dyDescent="0.2">
      <c r="A197" s="20"/>
      <c r="B197" s="11" t="s">
        <v>228</v>
      </c>
      <c r="C197" s="2" t="s">
        <v>229</v>
      </c>
      <c r="D197" s="7" t="s">
        <v>12</v>
      </c>
      <c r="E197" s="9" t="s">
        <v>0</v>
      </c>
      <c r="F197" s="40" t="s">
        <v>7</v>
      </c>
      <c r="G197" s="46">
        <f>BRACT_Geom!$K$9</f>
        <v>1</v>
      </c>
      <c r="H197" s="72">
        <f>BRACT_Geom!$K$10</f>
        <v>2</v>
      </c>
      <c r="I197" s="56">
        <f>BRACT_Geom!$I$13</f>
        <v>1</v>
      </c>
      <c r="J197" s="21">
        <f>BRACT_Geom!$K$13</f>
        <v>0</v>
      </c>
      <c r="K197" s="56">
        <f>BRACT_Geom!$I$14</f>
        <v>30</v>
      </c>
      <c r="L197" s="21">
        <f>BRACT_Geom!$K$14</f>
        <v>0</v>
      </c>
      <c r="M197" s="56">
        <f>BRACT_Geom!$I$15</f>
        <v>0</v>
      </c>
      <c r="N197" s="21">
        <f>BRACT_Geom!$K$15</f>
        <v>0</v>
      </c>
      <c r="O197" s="56">
        <f>BRACT_Geom!$I$16</f>
        <v>0</v>
      </c>
      <c r="P197" s="21">
        <f>BRACT_Geom!$K$16</f>
        <v>0</v>
      </c>
      <c r="Q197" s="56">
        <f>BRACT_Geom!$I$17</f>
        <v>0</v>
      </c>
      <c r="R197" s="21">
        <f>BRACT_Geom!$K$17</f>
        <v>0</v>
      </c>
      <c r="S197" s="56">
        <f>BRACT_Geom!$I$18</f>
        <v>0</v>
      </c>
      <c r="T197" s="21">
        <f>BRACT_Geom!$K$18</f>
        <v>0</v>
      </c>
      <c r="U197" s="56">
        <f>BRACT_Geom!$I$19</f>
        <v>0</v>
      </c>
      <c r="V197" s="21">
        <f>BRACT_Geom!$K$19</f>
        <v>0</v>
      </c>
      <c r="W197" s="56">
        <f>BRACT_Geom!$I$20</f>
        <v>0</v>
      </c>
      <c r="X197" s="21">
        <f>BRACT_Geom!$K$20</f>
        <v>0</v>
      </c>
      <c r="Y197" s="56">
        <f>BRACT_Geom!$I$21</f>
        <v>0</v>
      </c>
      <c r="Z197" s="21">
        <f>BRACT_Geom!$K$21</f>
        <v>0</v>
      </c>
      <c r="AA197" s="56">
        <f>BRACT_Geom!$I$22</f>
        <v>0</v>
      </c>
      <c r="AB197" s="21">
        <f>BRACT_Geom!$K$22</f>
        <v>0</v>
      </c>
      <c r="AC197" s="56">
        <f>BRACT_Geom!$I$23</f>
        <v>0</v>
      </c>
      <c r="AD197" s="21">
        <f>BRACT_Geom!$K$23</f>
        <v>0</v>
      </c>
      <c r="AE197" s="56">
        <f>BRACT_Geom!$I$24</f>
        <v>0</v>
      </c>
      <c r="AF197" s="21">
        <f>BRACT_Geom!$K$24</f>
        <v>0</v>
      </c>
      <c r="AG197" s="56">
        <f>BRACT_Geom!$I$25</f>
        <v>0</v>
      </c>
      <c r="AH197" s="21">
        <f>BRACT_Geom!$K$25</f>
        <v>0</v>
      </c>
      <c r="AI197" s="56">
        <f>BRACT_Geom!$I$26</f>
        <v>0</v>
      </c>
      <c r="AJ197" s="21">
        <f>BRACT_Geom!$K$26</f>
        <v>0</v>
      </c>
      <c r="AK197" s="56">
        <f>BRACT_Geom!$I$27</f>
        <v>0</v>
      </c>
      <c r="AL197" s="21">
        <f>BRACT_Geom!$K$27</f>
        <v>0</v>
      </c>
      <c r="AM197" s="56">
        <f>BRACT_Geom!$I$28</f>
        <v>0</v>
      </c>
      <c r="AN197" s="21">
        <f>BRACT_Geom!$K$28</f>
        <v>0</v>
      </c>
      <c r="AO197" s="56">
        <f>BRACT_Geom!$I$29</f>
        <v>0</v>
      </c>
      <c r="AP197" s="21">
        <f>BRACT_Geom!$K$29</f>
        <v>0</v>
      </c>
      <c r="AQ197" s="56">
        <f>BRACT_Geom!$I$30</f>
        <v>0</v>
      </c>
      <c r="AR197" s="21">
        <f>BRACT_Geom!$K$30</f>
        <v>0</v>
      </c>
      <c r="AS197" s="56">
        <f>BRACT_Geom!$I$31</f>
        <v>0</v>
      </c>
      <c r="AT197" s="21">
        <f>BRACT_Geom!$K$31</f>
        <v>0</v>
      </c>
      <c r="AU197" s="56">
        <f>BRACT_Geom!$I$32</f>
        <v>0</v>
      </c>
      <c r="AV197" s="21">
        <f>BRACT_Geom!$K$32</f>
        <v>0</v>
      </c>
      <c r="AW197" s="56">
        <f>BRACT_Geom!$I$33</f>
        <v>0</v>
      </c>
      <c r="AX197" s="21">
        <f>BRACT_Geom!$K$33</f>
        <v>0</v>
      </c>
      <c r="AY197" s="56">
        <f>BRACT_Geom!$I$34</f>
        <v>0</v>
      </c>
      <c r="AZ197" s="21">
        <f>BRACT_Geom!$K$34</f>
        <v>0</v>
      </c>
      <c r="BA197" s="56">
        <f>BRACT_Geom!$I$35</f>
        <v>0</v>
      </c>
      <c r="BB197" s="21">
        <f>BRACT_Geom!$K$35</f>
        <v>0</v>
      </c>
      <c r="BC197" s="56">
        <f>BRACT_Geom!$I$36</f>
        <v>0</v>
      </c>
      <c r="BD197" s="21">
        <f>BRACT_Geom!$K$36</f>
        <v>0</v>
      </c>
      <c r="BE197" s="56">
        <f>BRACT_Geom!$I$37</f>
        <v>0</v>
      </c>
      <c r="BF197" s="21">
        <f>BRACT_Geom!$K$37</f>
        <v>0</v>
      </c>
      <c r="BG197" s="52" t="s">
        <v>69</v>
      </c>
      <c r="BH197" s="16"/>
    </row>
    <row r="198" spans="1:60" x14ac:dyDescent="0.2">
      <c r="A198" s="20"/>
      <c r="B198" s="11" t="s">
        <v>230</v>
      </c>
      <c r="C198" s="2" t="s">
        <v>231</v>
      </c>
      <c r="D198" s="33" t="s">
        <v>12</v>
      </c>
      <c r="E198" s="9" t="s">
        <v>5</v>
      </c>
      <c r="F198" s="40" t="s">
        <v>7</v>
      </c>
      <c r="G198" s="46">
        <f>BRACT_Geom!$M$9</f>
        <v>1</v>
      </c>
      <c r="H198" s="72">
        <f>BRACT_Geom!$M$10</f>
        <v>5</v>
      </c>
      <c r="I198" s="57">
        <f>BRACT_Geom!$L$13</f>
        <v>0</v>
      </c>
      <c r="J198" s="21">
        <f>BRACT_Geom!$M$13</f>
        <v>0.25</v>
      </c>
      <c r="K198" s="57">
        <f>BRACT_Geom!$L$14</f>
        <v>25</v>
      </c>
      <c r="L198" s="21">
        <f>BRACT_Geom!$M$14</f>
        <v>0.8</v>
      </c>
      <c r="M198" s="57">
        <f>BRACT_Geom!$L$15</f>
        <v>50</v>
      </c>
      <c r="N198" s="21">
        <f>BRACT_Geom!$M$15</f>
        <v>1</v>
      </c>
      <c r="O198" s="57">
        <f>BRACT_Geom!$L$16</f>
        <v>75</v>
      </c>
      <c r="P198" s="21">
        <f>BRACT_Geom!$M$16</f>
        <v>0.8</v>
      </c>
      <c r="Q198" s="57">
        <f>BRACT_Geom!$L$17</f>
        <v>100</v>
      </c>
      <c r="R198" s="21">
        <f>BRACT_Geom!$M$17</f>
        <v>0.1</v>
      </c>
      <c r="S198" s="57">
        <f>BRACT_Geom!$L$18</f>
        <v>0</v>
      </c>
      <c r="T198" s="21">
        <f>BRACT_Geom!$M$18</f>
        <v>0</v>
      </c>
      <c r="U198" s="57">
        <f>BRACT_Geom!$L$19</f>
        <v>0</v>
      </c>
      <c r="V198" s="21">
        <f>BRACT_Geom!$M$19</f>
        <v>0</v>
      </c>
      <c r="W198" s="57">
        <f>BRACT_Geom!$L$20</f>
        <v>0</v>
      </c>
      <c r="X198" s="21">
        <f>BRACT_Geom!$M$20</f>
        <v>0</v>
      </c>
      <c r="Y198" s="57">
        <f>BRACT_Geom!$L$21</f>
        <v>0</v>
      </c>
      <c r="Z198" s="21">
        <f>BRACT_Geom!$M$21</f>
        <v>0</v>
      </c>
      <c r="AA198" s="57">
        <f>BRACT_Geom!$L$22</f>
        <v>0</v>
      </c>
      <c r="AB198" s="21">
        <f>BRACT_Geom!$M$22</f>
        <v>0</v>
      </c>
      <c r="AC198" s="57">
        <f>BRACT_Geom!$L$23</f>
        <v>0</v>
      </c>
      <c r="AD198" s="21">
        <f>BRACT_Geom!$M$23</f>
        <v>0</v>
      </c>
      <c r="AE198" s="57">
        <f>BRACT_Geom!$L$24</f>
        <v>0</v>
      </c>
      <c r="AF198" s="21">
        <f>BRACT_Geom!$M$24</f>
        <v>0</v>
      </c>
      <c r="AG198" s="57">
        <f>BRACT_Geom!$L$25</f>
        <v>0</v>
      </c>
      <c r="AH198" s="21">
        <f>BRACT_Geom!$M$25</f>
        <v>0</v>
      </c>
      <c r="AI198" s="57">
        <f>BRACT_Geom!$L$26</f>
        <v>0</v>
      </c>
      <c r="AJ198" s="21">
        <f>BRACT_Geom!$M$26</f>
        <v>0</v>
      </c>
      <c r="AK198" s="57">
        <f>BRACT_Geom!$L$27</f>
        <v>0</v>
      </c>
      <c r="AL198" s="21">
        <f>BRACT_Geom!$M$27</f>
        <v>0</v>
      </c>
      <c r="AM198" s="57">
        <f>BRACT_Geom!$L$28</f>
        <v>0</v>
      </c>
      <c r="AN198" s="21">
        <f>BRACT_Geom!$M$28</f>
        <v>0</v>
      </c>
      <c r="AO198" s="57">
        <f>BRACT_Geom!$L$29</f>
        <v>0</v>
      </c>
      <c r="AP198" s="21">
        <f>BRACT_Geom!$M$29</f>
        <v>0</v>
      </c>
      <c r="AQ198" s="57">
        <f>BRACT_Geom!$L$30</f>
        <v>0</v>
      </c>
      <c r="AR198" s="21">
        <f>BRACT_Geom!$M$30</f>
        <v>0</v>
      </c>
      <c r="AS198" s="57">
        <f>BRACT_Geom!$L$31</f>
        <v>0</v>
      </c>
      <c r="AT198" s="21">
        <f>BRACT_Geom!$M$31</f>
        <v>0</v>
      </c>
      <c r="AU198" s="57">
        <f>BRACT_Geom!$L$32</f>
        <v>0</v>
      </c>
      <c r="AV198" s="21">
        <f>BRACT_Geom!$M$32</f>
        <v>0</v>
      </c>
      <c r="AW198" s="57">
        <f>BRACT_Geom!$L$33</f>
        <v>0</v>
      </c>
      <c r="AX198" s="21">
        <f>BRACT_Geom!$M$33</f>
        <v>0</v>
      </c>
      <c r="AY198" s="57">
        <f>BRACT_Geom!$L$34</f>
        <v>0</v>
      </c>
      <c r="AZ198" s="21">
        <f>BRACT_Geom!$M$34</f>
        <v>0</v>
      </c>
      <c r="BA198" s="57">
        <f>BRACT_Geom!$L$35</f>
        <v>0</v>
      </c>
      <c r="BB198" s="21">
        <f>BRACT_Geom!$M$35</f>
        <v>0</v>
      </c>
      <c r="BC198" s="57">
        <f>BRACT_Geom!$L$36</f>
        <v>0</v>
      </c>
      <c r="BD198" s="21">
        <f>BRACT_Geom!$M$36</f>
        <v>0</v>
      </c>
      <c r="BE198" s="57">
        <f>BRACT_Geom!$L$37</f>
        <v>0</v>
      </c>
      <c r="BF198" s="21">
        <f>BRACT_Geom!$M$37</f>
        <v>0</v>
      </c>
      <c r="BG198" s="52" t="s">
        <v>69</v>
      </c>
      <c r="BH198" s="16"/>
    </row>
    <row r="199" spans="1:60" x14ac:dyDescent="0.2">
      <c r="A199" s="20"/>
      <c r="B199" s="11" t="s">
        <v>232</v>
      </c>
      <c r="C199" s="2" t="s">
        <v>233</v>
      </c>
      <c r="D199" s="7" t="s">
        <v>12</v>
      </c>
      <c r="E199" s="9" t="s">
        <v>0</v>
      </c>
      <c r="F199" s="40" t="s">
        <v>7</v>
      </c>
      <c r="G199" s="46">
        <f>BRACT_Geom!$P$9</f>
        <v>1</v>
      </c>
      <c r="H199" s="72">
        <f>BRACT_Geom!$P$10</f>
        <v>2</v>
      </c>
      <c r="I199" s="56">
        <f>BRACT_Geom!$O$13</f>
        <v>1</v>
      </c>
      <c r="J199" s="21">
        <f>BRACT_Geom!$P$13</f>
        <v>1</v>
      </c>
      <c r="K199" s="56">
        <f>BRACT_Geom!$O$14</f>
        <v>30</v>
      </c>
      <c r="L199" s="21">
        <f>BRACT_Geom!$P$14</f>
        <v>4</v>
      </c>
      <c r="M199" s="56">
        <f>BRACT_Geom!$O$15</f>
        <v>0</v>
      </c>
      <c r="N199" s="21">
        <f>BRACT_Geom!$P$15</f>
        <v>0</v>
      </c>
      <c r="O199" s="56">
        <f>BRACT_Geom!$O$16</f>
        <v>0</v>
      </c>
      <c r="P199" s="21">
        <f>BRACT_Geom!$P$16</f>
        <v>0</v>
      </c>
      <c r="Q199" s="56">
        <f>BRACT_Geom!$O$17</f>
        <v>0</v>
      </c>
      <c r="R199" s="21">
        <f>BRACT_Geom!$P$17</f>
        <v>0</v>
      </c>
      <c r="S199" s="56">
        <f>BRACT_Geom!$O$18</f>
        <v>0</v>
      </c>
      <c r="T199" s="21">
        <f>BRACT_Geom!$P$18</f>
        <v>0</v>
      </c>
      <c r="U199" s="56">
        <f>BRACT_Geom!$O$19</f>
        <v>0</v>
      </c>
      <c r="V199" s="21">
        <f>BRACT_Geom!$P$19</f>
        <v>0</v>
      </c>
      <c r="W199" s="56">
        <f>BRACT_Geom!$O$20</f>
        <v>0</v>
      </c>
      <c r="X199" s="21">
        <f>BRACT_Geom!$P$20</f>
        <v>0</v>
      </c>
      <c r="Y199" s="56">
        <f>BRACT_Geom!$O$21</f>
        <v>0</v>
      </c>
      <c r="Z199" s="21">
        <f>BRACT_Geom!$P$21</f>
        <v>0</v>
      </c>
      <c r="AA199" s="56">
        <f>BRACT_Geom!$O$22</f>
        <v>0</v>
      </c>
      <c r="AB199" s="21">
        <f>BRACT_Geom!$P$22</f>
        <v>0</v>
      </c>
      <c r="AC199" s="56">
        <f>BRACT_Geom!$O$23</f>
        <v>0</v>
      </c>
      <c r="AD199" s="21">
        <f>BRACT_Geom!$P$23</f>
        <v>0</v>
      </c>
      <c r="AE199" s="56">
        <f>BRACT_Geom!$O$24</f>
        <v>0</v>
      </c>
      <c r="AF199" s="21">
        <f>BRACT_Geom!$P$24</f>
        <v>0</v>
      </c>
      <c r="AG199" s="56">
        <f>BRACT_Geom!$O$25</f>
        <v>0</v>
      </c>
      <c r="AH199" s="21">
        <f>BRACT_Geom!$P$25</f>
        <v>0</v>
      </c>
      <c r="AI199" s="56">
        <f>BRACT_Geom!$O$26</f>
        <v>0</v>
      </c>
      <c r="AJ199" s="21">
        <f>BRACT_Geom!$P$26</f>
        <v>0</v>
      </c>
      <c r="AK199" s="56">
        <f>BRACT_Geom!$O$27</f>
        <v>0</v>
      </c>
      <c r="AL199" s="21">
        <f>BRACT_Geom!$P$27</f>
        <v>0</v>
      </c>
      <c r="AM199" s="56">
        <f>BRACT_Geom!$O$28</f>
        <v>0</v>
      </c>
      <c r="AN199" s="21">
        <f>BRACT_Geom!$P$28</f>
        <v>0</v>
      </c>
      <c r="AO199" s="56">
        <f>BRACT_Geom!$O$29</f>
        <v>0</v>
      </c>
      <c r="AP199" s="21">
        <f>BRACT_Geom!$P$29</f>
        <v>0</v>
      </c>
      <c r="AQ199" s="56">
        <f>BRACT_Geom!$O$30</f>
        <v>0</v>
      </c>
      <c r="AR199" s="21">
        <f>BRACT_Geom!$P$30</f>
        <v>0</v>
      </c>
      <c r="AS199" s="56">
        <f>BRACT_Geom!$O$31</f>
        <v>0</v>
      </c>
      <c r="AT199" s="21">
        <f>BRACT_Geom!$P$31</f>
        <v>0</v>
      </c>
      <c r="AU199" s="56">
        <f>BRACT_Geom!$O$32</f>
        <v>0</v>
      </c>
      <c r="AV199" s="21">
        <f>BRACT_Geom!$P$32</f>
        <v>0</v>
      </c>
      <c r="AW199" s="56">
        <f>BRACT_Geom!$O$33</f>
        <v>0</v>
      </c>
      <c r="AX199" s="21">
        <f>BRACT_Geom!$P$33</f>
        <v>0</v>
      </c>
      <c r="AY199" s="56">
        <f>BRACT_Geom!$O$34</f>
        <v>0</v>
      </c>
      <c r="AZ199" s="21">
        <f>BRACT_Geom!$P$34</f>
        <v>0</v>
      </c>
      <c r="BA199" s="56">
        <f>BRACT_Geom!$O$35</f>
        <v>0</v>
      </c>
      <c r="BB199" s="21">
        <f>BRACT_Geom!$P$35</f>
        <v>0</v>
      </c>
      <c r="BC199" s="56">
        <f>BRACT_Geom!$O$36</f>
        <v>0</v>
      </c>
      <c r="BD199" s="21">
        <f>BRACT_Geom!$P$36</f>
        <v>0</v>
      </c>
      <c r="BE199" s="56">
        <f>BRACT_Geom!$O$37</f>
        <v>0</v>
      </c>
      <c r="BF199" s="21">
        <f>BRACT_Geom!$P$37</f>
        <v>0</v>
      </c>
      <c r="BG199" s="52" t="s">
        <v>69</v>
      </c>
      <c r="BH199" s="16"/>
    </row>
    <row r="200" spans="1:60" x14ac:dyDescent="0.2">
      <c r="A200" s="20"/>
      <c r="B200" s="11" t="s">
        <v>234</v>
      </c>
      <c r="C200" s="2" t="s">
        <v>235</v>
      </c>
      <c r="D200" s="7" t="s">
        <v>12</v>
      </c>
      <c r="E200" s="9" t="s">
        <v>0</v>
      </c>
      <c r="F200" s="40" t="s">
        <v>7</v>
      </c>
      <c r="G200" s="46">
        <f>BRACT_Geom!$Q$9</f>
        <v>1</v>
      </c>
      <c r="H200" s="72">
        <f>BRACT_Geom!$Q$10</f>
        <v>2</v>
      </c>
      <c r="I200" s="56">
        <f>BRACT_Geom!$O$13</f>
        <v>1</v>
      </c>
      <c r="J200" s="21">
        <f>BRACT_Geom!$Q$13</f>
        <v>0.1</v>
      </c>
      <c r="K200" s="56">
        <f>BRACT_Geom!$O$14</f>
        <v>30</v>
      </c>
      <c r="L200" s="21">
        <f>BRACT_Geom!$Q$14</f>
        <v>0</v>
      </c>
      <c r="M200" s="56">
        <f>BRACT_Geom!$O$15</f>
        <v>0</v>
      </c>
      <c r="N200" s="21">
        <f>BRACT_Geom!$Q$15</f>
        <v>0</v>
      </c>
      <c r="O200" s="56">
        <f>BRACT_Geom!$O$16</f>
        <v>0</v>
      </c>
      <c r="P200" s="21">
        <f>BRACT_Geom!$Q$16</f>
        <v>0</v>
      </c>
      <c r="Q200" s="56">
        <f>BRACT_Geom!$O$17</f>
        <v>0</v>
      </c>
      <c r="R200" s="21">
        <f>BRACT_Geom!$Q$17</f>
        <v>0</v>
      </c>
      <c r="S200" s="56">
        <f>BRACT_Geom!$O$18</f>
        <v>0</v>
      </c>
      <c r="T200" s="21">
        <f>BRACT_Geom!$Q$18</f>
        <v>0</v>
      </c>
      <c r="U200" s="56">
        <f>BRACT_Geom!$O$19</f>
        <v>0</v>
      </c>
      <c r="V200" s="21">
        <f>BRACT_Geom!$Q$19</f>
        <v>0</v>
      </c>
      <c r="W200" s="56">
        <f>BRACT_Geom!$O$20</f>
        <v>0</v>
      </c>
      <c r="X200" s="21">
        <f>BRACT_Geom!$Q$20</f>
        <v>0</v>
      </c>
      <c r="Y200" s="56">
        <f>BRACT_Geom!$O$21</f>
        <v>0</v>
      </c>
      <c r="Z200" s="21">
        <f>BRACT_Geom!$Q$21</f>
        <v>0</v>
      </c>
      <c r="AA200" s="56">
        <f>BRACT_Geom!$O$22</f>
        <v>0</v>
      </c>
      <c r="AB200" s="21">
        <f>BRACT_Geom!$Q$22</f>
        <v>0</v>
      </c>
      <c r="AC200" s="56">
        <f>BRACT_Geom!$O$23</f>
        <v>0</v>
      </c>
      <c r="AD200" s="21">
        <f>BRACT_Geom!$Q$23</f>
        <v>0</v>
      </c>
      <c r="AE200" s="56">
        <f>BRACT_Geom!$O$24</f>
        <v>0</v>
      </c>
      <c r="AF200" s="21">
        <f>BRACT_Geom!$Q$24</f>
        <v>0</v>
      </c>
      <c r="AG200" s="56">
        <f>BRACT_Geom!$O$25</f>
        <v>0</v>
      </c>
      <c r="AH200" s="21">
        <f>BRACT_Geom!$Q$25</f>
        <v>0</v>
      </c>
      <c r="AI200" s="56">
        <f>BRACT_Geom!$O$26</f>
        <v>0</v>
      </c>
      <c r="AJ200" s="21">
        <f>BRACT_Geom!$Q$26</f>
        <v>0</v>
      </c>
      <c r="AK200" s="56">
        <f>BRACT_Geom!$O$27</f>
        <v>0</v>
      </c>
      <c r="AL200" s="21">
        <f>BRACT_Geom!$Q$27</f>
        <v>0</v>
      </c>
      <c r="AM200" s="56">
        <f>BRACT_Geom!$O$28</f>
        <v>0</v>
      </c>
      <c r="AN200" s="21">
        <f>BRACT_Geom!$Q$28</f>
        <v>0</v>
      </c>
      <c r="AO200" s="56">
        <f>BRACT_Geom!$O$29</f>
        <v>0</v>
      </c>
      <c r="AP200" s="21">
        <f>BRACT_Geom!$Q$29</f>
        <v>0</v>
      </c>
      <c r="AQ200" s="56">
        <f>BRACT_Geom!$O$30</f>
        <v>0</v>
      </c>
      <c r="AR200" s="21">
        <f>BRACT_Geom!$Q$30</f>
        <v>0</v>
      </c>
      <c r="AS200" s="56">
        <f>BRACT_Geom!$O$31</f>
        <v>0</v>
      </c>
      <c r="AT200" s="21">
        <f>BRACT_Geom!$Q$31</f>
        <v>0</v>
      </c>
      <c r="AU200" s="56">
        <f>BRACT_Geom!$O$32</f>
        <v>0</v>
      </c>
      <c r="AV200" s="21">
        <f>BRACT_Geom!$Q$32</f>
        <v>0</v>
      </c>
      <c r="AW200" s="56">
        <f>BRACT_Geom!$O$33</f>
        <v>0</v>
      </c>
      <c r="AX200" s="21">
        <f>BRACT_Geom!$Q$33</f>
        <v>0</v>
      </c>
      <c r="AY200" s="56">
        <f>BRACT_Geom!$O$34</f>
        <v>0</v>
      </c>
      <c r="AZ200" s="21">
        <f>BRACT_Geom!$Q$34</f>
        <v>0</v>
      </c>
      <c r="BA200" s="56">
        <f>BRACT_Geom!$O$35</f>
        <v>0</v>
      </c>
      <c r="BB200" s="21">
        <f>BRACT_Geom!$Q$35</f>
        <v>0</v>
      </c>
      <c r="BC200" s="56">
        <f>BRACT_Geom!$O$36</f>
        <v>0</v>
      </c>
      <c r="BD200" s="21">
        <f>BRACT_Geom!$Q$36</f>
        <v>0</v>
      </c>
      <c r="BE200" s="56">
        <f>BRACT_Geom!$O$37</f>
        <v>0</v>
      </c>
      <c r="BF200" s="21">
        <f>BRACT_Geom!$Q$37</f>
        <v>0</v>
      </c>
      <c r="BG200" s="52" t="s">
        <v>69</v>
      </c>
      <c r="BH200" s="16"/>
    </row>
    <row r="201" spans="1:60" x14ac:dyDescent="0.2">
      <c r="A201" s="20"/>
      <c r="B201" s="11" t="s">
        <v>236</v>
      </c>
      <c r="C201" s="2" t="s">
        <v>237</v>
      </c>
      <c r="D201" s="33" t="s">
        <v>12</v>
      </c>
      <c r="E201" s="9" t="s">
        <v>5</v>
      </c>
      <c r="F201" s="40" t="s">
        <v>7</v>
      </c>
      <c r="G201" s="46">
        <f>BRACT_Geom!$S$9</f>
        <v>1</v>
      </c>
      <c r="H201" s="72">
        <f>BRACT_Geom!$S$10</f>
        <v>5</v>
      </c>
      <c r="I201" s="57">
        <f>BRACT_Geom!$R$13</f>
        <v>0</v>
      </c>
      <c r="J201" s="21">
        <f>BRACT_Geom!$S$13</f>
        <v>0.25</v>
      </c>
      <c r="K201" s="57">
        <f>BRACT_Geom!$R$14</f>
        <v>25</v>
      </c>
      <c r="L201" s="21">
        <f>BRACT_Geom!$S$14</f>
        <v>0.8</v>
      </c>
      <c r="M201" s="57">
        <f>BRACT_Geom!$R$15</f>
        <v>50</v>
      </c>
      <c r="N201" s="21">
        <f>BRACT_Geom!$S$15</f>
        <v>1</v>
      </c>
      <c r="O201" s="57">
        <f>BRACT_Geom!$R$16</f>
        <v>75</v>
      </c>
      <c r="P201" s="21">
        <f>BRACT_Geom!$S$16</f>
        <v>0.8</v>
      </c>
      <c r="Q201" s="57">
        <f>BRACT_Geom!$R$17</f>
        <v>100</v>
      </c>
      <c r="R201" s="21">
        <f>BRACT_Geom!$S$17</f>
        <v>0.1</v>
      </c>
      <c r="S201" s="57">
        <f>BRACT_Geom!$R$18</f>
        <v>0</v>
      </c>
      <c r="T201" s="21">
        <f>BRACT_Geom!$S$18</f>
        <v>0</v>
      </c>
      <c r="U201" s="57">
        <f>BRACT_Geom!$R$19</f>
        <v>0</v>
      </c>
      <c r="V201" s="21">
        <f>BRACT_Geom!$S$19</f>
        <v>0</v>
      </c>
      <c r="W201" s="57">
        <f>BRACT_Geom!$R$20</f>
        <v>0</v>
      </c>
      <c r="X201" s="21">
        <f>BRACT_Geom!$S$20</f>
        <v>0</v>
      </c>
      <c r="Y201" s="57">
        <f>BRACT_Geom!$R$21</f>
        <v>0</v>
      </c>
      <c r="Z201" s="21">
        <f>BRACT_Geom!$S$21</f>
        <v>0</v>
      </c>
      <c r="AA201" s="57">
        <f>BRACT_Geom!$R$22</f>
        <v>0</v>
      </c>
      <c r="AB201" s="21">
        <f>BRACT_Geom!$S$22</f>
        <v>0</v>
      </c>
      <c r="AC201" s="57">
        <f>BRACT_Geom!$R$23</f>
        <v>0</v>
      </c>
      <c r="AD201" s="21">
        <f>BRACT_Geom!$S$23</f>
        <v>0</v>
      </c>
      <c r="AE201" s="57">
        <f>BRACT_Geom!$R$24</f>
        <v>0</v>
      </c>
      <c r="AF201" s="21">
        <f>BRACT_Geom!$S$24</f>
        <v>0</v>
      </c>
      <c r="AG201" s="57">
        <f>BRACT_Geom!$R$25</f>
        <v>0</v>
      </c>
      <c r="AH201" s="21">
        <f>BRACT_Geom!$S$25</f>
        <v>0</v>
      </c>
      <c r="AI201" s="57">
        <f>BRACT_Geom!$R$26</f>
        <v>0</v>
      </c>
      <c r="AJ201" s="21">
        <f>BRACT_Geom!$S$26</f>
        <v>0</v>
      </c>
      <c r="AK201" s="57">
        <f>BRACT_Geom!$R$27</f>
        <v>0</v>
      </c>
      <c r="AL201" s="21">
        <f>BRACT_Geom!$S$27</f>
        <v>0</v>
      </c>
      <c r="AM201" s="57">
        <f>BRACT_Geom!$R$28</f>
        <v>0</v>
      </c>
      <c r="AN201" s="21">
        <f>BRACT_Geom!$S$28</f>
        <v>0</v>
      </c>
      <c r="AO201" s="57">
        <f>BRACT_Geom!$R$29</f>
        <v>0</v>
      </c>
      <c r="AP201" s="21">
        <f>BRACT_Geom!$S$29</f>
        <v>0</v>
      </c>
      <c r="AQ201" s="57">
        <f>BRACT_Geom!$R$30</f>
        <v>0</v>
      </c>
      <c r="AR201" s="21">
        <f>BRACT_Geom!$S$30</f>
        <v>0</v>
      </c>
      <c r="AS201" s="57">
        <f>BRACT_Geom!$R$31</f>
        <v>0</v>
      </c>
      <c r="AT201" s="21">
        <f>BRACT_Geom!$S$31</f>
        <v>0</v>
      </c>
      <c r="AU201" s="57">
        <f>BRACT_Geom!$R$32</f>
        <v>0</v>
      </c>
      <c r="AV201" s="21">
        <f>BRACT_Geom!$S$32</f>
        <v>0</v>
      </c>
      <c r="AW201" s="57">
        <f>BRACT_Geom!$R$33</f>
        <v>0</v>
      </c>
      <c r="AX201" s="21">
        <f>BRACT_Geom!$S$33</f>
        <v>0</v>
      </c>
      <c r="AY201" s="57">
        <f>BRACT_Geom!$R$34</f>
        <v>0</v>
      </c>
      <c r="AZ201" s="21">
        <f>BRACT_Geom!$S$34</f>
        <v>0</v>
      </c>
      <c r="BA201" s="57">
        <f>BRACT_Geom!$R$35</f>
        <v>0</v>
      </c>
      <c r="BB201" s="21">
        <f>BRACT_Geom!$S$35</f>
        <v>0</v>
      </c>
      <c r="BC201" s="57">
        <f>BRACT_Geom!$R$36</f>
        <v>0</v>
      </c>
      <c r="BD201" s="21">
        <f>BRACT_Geom!$S$36</f>
        <v>0</v>
      </c>
      <c r="BE201" s="57">
        <f>BRACT_Geom!$R$37</f>
        <v>0</v>
      </c>
      <c r="BF201" s="21">
        <f>BRACT_Geom!$S$37</f>
        <v>0</v>
      </c>
      <c r="BG201" s="52" t="s">
        <v>69</v>
      </c>
      <c r="BH201" s="16"/>
    </row>
    <row r="202" spans="1:60" x14ac:dyDescent="0.2">
      <c r="A202" s="20"/>
      <c r="B202" s="11" t="s">
        <v>238</v>
      </c>
      <c r="C202" s="211" t="s">
        <v>239</v>
      </c>
      <c r="D202" s="33" t="s">
        <v>12</v>
      </c>
      <c r="E202" s="9" t="s">
        <v>3</v>
      </c>
      <c r="F202" s="40" t="s">
        <v>6</v>
      </c>
      <c r="G202" s="46">
        <f>BRACT_Geom!$V$9</f>
        <v>1</v>
      </c>
      <c r="H202" s="72">
        <f>BRACT_Geom!$V$10</f>
        <v>3</v>
      </c>
      <c r="I202" s="57">
        <f>BRACT_Geom!$U$13</f>
        <v>0</v>
      </c>
      <c r="J202" s="21">
        <f>BRACT_Geom!$V$13</f>
        <v>0</v>
      </c>
      <c r="K202" s="57">
        <f>BRACT_Geom!$U$14</f>
        <v>50</v>
      </c>
      <c r="L202" s="21">
        <f>BRACT_Geom!$V$14</f>
        <v>3</v>
      </c>
      <c r="M202" s="57">
        <f>BRACT_Geom!$U$15</f>
        <v>100</v>
      </c>
      <c r="N202" s="21">
        <f>BRACT_Geom!$V$15</f>
        <v>10</v>
      </c>
      <c r="O202" s="57">
        <f>BRACT_Geom!$U$16</f>
        <v>0</v>
      </c>
      <c r="P202" s="21">
        <f>BRACT_Geom!$V$16</f>
        <v>0</v>
      </c>
      <c r="Q202" s="57">
        <f>BRACT_Geom!$U$17</f>
        <v>0</v>
      </c>
      <c r="R202" s="21">
        <f>BRACT_Geom!$V$17</f>
        <v>0</v>
      </c>
      <c r="S202" s="57">
        <f>BRACT_Geom!$U$18</f>
        <v>0</v>
      </c>
      <c r="T202" s="21">
        <f>BRACT_Geom!$V$18</f>
        <v>0</v>
      </c>
      <c r="U202" s="57">
        <f>BRACT_Geom!$U$19</f>
        <v>0</v>
      </c>
      <c r="V202" s="21">
        <f>BRACT_Geom!$V$19</f>
        <v>0</v>
      </c>
      <c r="W202" s="57">
        <f>BRACT_Geom!$U$20</f>
        <v>0</v>
      </c>
      <c r="X202" s="21">
        <f>BRACT_Geom!$V$20</f>
        <v>0</v>
      </c>
      <c r="Y202" s="57">
        <f>BRACT_Geom!$U$21</f>
        <v>0</v>
      </c>
      <c r="Z202" s="21">
        <f>BRACT_Geom!$V$21</f>
        <v>0</v>
      </c>
      <c r="AA202" s="57">
        <f>BRACT_Geom!$U$22</f>
        <v>0</v>
      </c>
      <c r="AB202" s="21">
        <f>BRACT_Geom!$V$22</f>
        <v>0</v>
      </c>
      <c r="AC202" s="57">
        <f>BRACT_Geom!$U$23</f>
        <v>0</v>
      </c>
      <c r="AD202" s="21">
        <f>BRACT_Geom!$V$23</f>
        <v>0</v>
      </c>
      <c r="AE202" s="57">
        <f>BRACT_Geom!$U$24</f>
        <v>0</v>
      </c>
      <c r="AF202" s="21">
        <f>BRACT_Geom!$V$24</f>
        <v>0</v>
      </c>
      <c r="AG202" s="57">
        <f>BRACT_Geom!$U$25</f>
        <v>0</v>
      </c>
      <c r="AH202" s="21">
        <f>BRACT_Geom!$V$25</f>
        <v>0</v>
      </c>
      <c r="AI202" s="57">
        <f>BRACT_Geom!$U$26</f>
        <v>0</v>
      </c>
      <c r="AJ202" s="21">
        <f>BRACT_Geom!$V$26</f>
        <v>0</v>
      </c>
      <c r="AK202" s="57">
        <f>BRACT_Geom!$U$27</f>
        <v>0</v>
      </c>
      <c r="AL202" s="21">
        <f>BRACT_Geom!$V$27</f>
        <v>0</v>
      </c>
      <c r="AM202" s="57">
        <f>BRACT_Geom!$U$28</f>
        <v>0</v>
      </c>
      <c r="AN202" s="21">
        <f>BRACT_Geom!$V$28</f>
        <v>0</v>
      </c>
      <c r="AO202" s="57">
        <f>BRACT_Geom!$U$29</f>
        <v>0</v>
      </c>
      <c r="AP202" s="21">
        <f>BRACT_Geom!$V$29</f>
        <v>0</v>
      </c>
      <c r="AQ202" s="57">
        <f>BRACT_Geom!$U$30</f>
        <v>0</v>
      </c>
      <c r="AR202" s="21">
        <f>BRACT_Geom!$V$30</f>
        <v>0</v>
      </c>
      <c r="AS202" s="57">
        <f>BRACT_Geom!$U$31</f>
        <v>0</v>
      </c>
      <c r="AT202" s="21">
        <f>BRACT_Geom!$V$31</f>
        <v>0</v>
      </c>
      <c r="AU202" s="57">
        <f>BRACT_Geom!$U$32</f>
        <v>0</v>
      </c>
      <c r="AV202" s="21">
        <f>BRACT_Geom!$V$32</f>
        <v>0</v>
      </c>
      <c r="AW202" s="57">
        <f>BRACT_Geom!$U$33</f>
        <v>0</v>
      </c>
      <c r="AX202" s="21">
        <f>BRACT_Geom!$V$33</f>
        <v>0</v>
      </c>
      <c r="AY202" s="57">
        <f>BRACT_Geom!$U$34</f>
        <v>0</v>
      </c>
      <c r="AZ202" s="21">
        <f>BRACT_Geom!$V$34</f>
        <v>0</v>
      </c>
      <c r="BA202" s="57">
        <f>BRACT_Geom!$U$35</f>
        <v>0</v>
      </c>
      <c r="BB202" s="21">
        <f>BRACT_Geom!$V$35</f>
        <v>0</v>
      </c>
      <c r="BC202" s="57">
        <f>BRACT_Geom!$U$36</f>
        <v>0</v>
      </c>
      <c r="BD202" s="21">
        <f>BRACT_Geom!$V$36</f>
        <v>0</v>
      </c>
      <c r="BE202" s="57">
        <f>BRACT_Geom!$U$37</f>
        <v>0</v>
      </c>
      <c r="BF202" s="21">
        <f>BRACT_Geom!$V$37</f>
        <v>0</v>
      </c>
      <c r="BG202" s="52" t="s">
        <v>69</v>
      </c>
      <c r="BH202" s="16"/>
    </row>
    <row r="203" spans="1:60" x14ac:dyDescent="0.2">
      <c r="A203" s="20"/>
      <c r="B203" s="11" t="s">
        <v>240</v>
      </c>
      <c r="C203" s="211" t="s">
        <v>453</v>
      </c>
      <c r="D203" s="33" t="s">
        <v>12</v>
      </c>
      <c r="E203" s="2" t="s">
        <v>3</v>
      </c>
      <c r="F203" s="40" t="s">
        <v>6</v>
      </c>
      <c r="G203" s="46">
        <f>BRACT_Geom!$X$9</f>
        <v>1</v>
      </c>
      <c r="H203" s="72">
        <f>BRACT_Geom!$X$10</f>
        <v>3</v>
      </c>
      <c r="I203" s="57">
        <f>BRACT_Geom!$W$13</f>
        <v>0</v>
      </c>
      <c r="J203" s="21">
        <f>BRACT_Geom!$X$13</f>
        <v>0</v>
      </c>
      <c r="K203" s="57">
        <f>BRACT_Geom!$W$14</f>
        <v>50</v>
      </c>
      <c r="L203" s="21">
        <f>BRACT_Geom!$X$14</f>
        <v>20</v>
      </c>
      <c r="M203" s="57">
        <f>BRACT_Geom!$W$15</f>
        <v>100</v>
      </c>
      <c r="N203" s="21">
        <f>BRACT_Geom!$X$15</f>
        <v>90</v>
      </c>
      <c r="O203" s="57">
        <f>BRACT_Geom!$W$16</f>
        <v>0</v>
      </c>
      <c r="P203" s="21">
        <f>BRACT_Geom!$X$16</f>
        <v>0</v>
      </c>
      <c r="Q203" s="57">
        <f>BRACT_Geom!$W$17</f>
        <v>0</v>
      </c>
      <c r="R203" s="21">
        <f>BRACT_Geom!$X$17</f>
        <v>0</v>
      </c>
      <c r="S203" s="57">
        <f>BRACT_Geom!$W$18</f>
        <v>0</v>
      </c>
      <c r="T203" s="21">
        <f>BRACT_Geom!$X$18</f>
        <v>0</v>
      </c>
      <c r="U203" s="57">
        <f>BRACT_Geom!$W$19</f>
        <v>0</v>
      </c>
      <c r="V203" s="21">
        <f>BRACT_Geom!$X$19</f>
        <v>0</v>
      </c>
      <c r="W203" s="57">
        <f>BRACT_Geom!$W$20</f>
        <v>0</v>
      </c>
      <c r="X203" s="21">
        <f>BRACT_Geom!$X$20</f>
        <v>0</v>
      </c>
      <c r="Y203" s="57">
        <f>BRACT_Geom!$W$21</f>
        <v>0</v>
      </c>
      <c r="Z203" s="21">
        <f>BRACT_Geom!$X$21</f>
        <v>0</v>
      </c>
      <c r="AA203" s="57">
        <f>BRACT_Geom!$W$22</f>
        <v>0</v>
      </c>
      <c r="AB203" s="21">
        <f>BRACT_Geom!$X$22</f>
        <v>0</v>
      </c>
      <c r="AC203" s="57">
        <f>BRACT_Geom!$W$23</f>
        <v>0</v>
      </c>
      <c r="AD203" s="21">
        <f>BRACT_Geom!$X$23</f>
        <v>0</v>
      </c>
      <c r="AE203" s="57">
        <f>BRACT_Geom!$W$24</f>
        <v>0</v>
      </c>
      <c r="AF203" s="21">
        <f>BRACT_Geom!$X$24</f>
        <v>0</v>
      </c>
      <c r="AG203" s="57">
        <f>BRACT_Geom!$W$25</f>
        <v>0</v>
      </c>
      <c r="AH203" s="21">
        <f>BRACT_Geom!$X$25</f>
        <v>0</v>
      </c>
      <c r="AI203" s="57">
        <f>BRACT_Geom!$W$26</f>
        <v>0</v>
      </c>
      <c r="AJ203" s="21">
        <f>BRACT_Geom!$X$26</f>
        <v>0</v>
      </c>
      <c r="AK203" s="57">
        <f>BRACT_Geom!$W$27</f>
        <v>0</v>
      </c>
      <c r="AL203" s="21">
        <f>BRACT_Geom!$X$27</f>
        <v>0</v>
      </c>
      <c r="AM203" s="57">
        <f>BRACT_Geom!$W$28</f>
        <v>0</v>
      </c>
      <c r="AN203" s="21">
        <f>BRACT_Geom!$X$28</f>
        <v>0</v>
      </c>
      <c r="AO203" s="57">
        <f>BRACT_Geom!$W$29</f>
        <v>0</v>
      </c>
      <c r="AP203" s="21">
        <f>BRACT_Geom!$X$29</f>
        <v>0</v>
      </c>
      <c r="AQ203" s="57">
        <f>BRACT_Geom!$W$30</f>
        <v>0</v>
      </c>
      <c r="AR203" s="21">
        <f>BRACT_Geom!$X$30</f>
        <v>0</v>
      </c>
      <c r="AS203" s="57">
        <f>BRACT_Geom!$W$31</f>
        <v>0</v>
      </c>
      <c r="AT203" s="21">
        <f>BRACT_Geom!$X$31</f>
        <v>0</v>
      </c>
      <c r="AU203" s="57">
        <f>BRACT_Geom!$W$32</f>
        <v>0</v>
      </c>
      <c r="AV203" s="21">
        <f>BRACT_Geom!$X$32</f>
        <v>0</v>
      </c>
      <c r="AW203" s="57">
        <f>BRACT_Geom!$W$33</f>
        <v>0</v>
      </c>
      <c r="AX203" s="21">
        <f>BRACT_Geom!$X$33</f>
        <v>0</v>
      </c>
      <c r="AY203" s="57">
        <f>BRACT_Geom!$W$34</f>
        <v>0</v>
      </c>
      <c r="AZ203" s="21">
        <f>BRACT_Geom!$X$34</f>
        <v>0</v>
      </c>
      <c r="BA203" s="57">
        <f>BRACT_Geom!$W$35</f>
        <v>0</v>
      </c>
      <c r="BB203" s="21">
        <f>BRACT_Geom!$X$35</f>
        <v>0</v>
      </c>
      <c r="BC203" s="57">
        <f>BRACT_Geom!$W$36</f>
        <v>0</v>
      </c>
      <c r="BD203" s="21">
        <f>BRACT_Geom!$X$36</f>
        <v>0</v>
      </c>
      <c r="BE203" s="57">
        <f>BRACT_Geom!$W$37</f>
        <v>0</v>
      </c>
      <c r="BF203" s="21">
        <f>BRACT_Geom!$X$37</f>
        <v>0</v>
      </c>
      <c r="BG203" s="52" t="s">
        <v>69</v>
      </c>
      <c r="BH203" s="16"/>
    </row>
    <row r="204" spans="1:60" x14ac:dyDescent="0.2">
      <c r="A204" s="20"/>
      <c r="B204" s="11" t="s">
        <v>241</v>
      </c>
      <c r="C204" s="211" t="s">
        <v>242</v>
      </c>
      <c r="D204" s="33" t="s">
        <v>12</v>
      </c>
      <c r="E204" s="9" t="s">
        <v>3</v>
      </c>
      <c r="F204" s="40" t="s">
        <v>6</v>
      </c>
      <c r="G204" s="46">
        <f>BRACT_Geom!$Y$9</f>
        <v>1</v>
      </c>
      <c r="H204" s="72">
        <f>BRACT_Geom!$Y$10</f>
        <v>3</v>
      </c>
      <c r="I204" s="57">
        <f>BRACT_Geom!$W$13</f>
        <v>0</v>
      </c>
      <c r="J204" s="21">
        <f>BRACT_Geom!$Y$13</f>
        <v>0</v>
      </c>
      <c r="K204" s="57">
        <f>BRACT_Geom!$W$14</f>
        <v>50</v>
      </c>
      <c r="L204" s="21">
        <f>BRACT_Geom!$Y$14</f>
        <v>0</v>
      </c>
      <c r="M204" s="57">
        <f>BRACT_Geom!$W$15</f>
        <v>100</v>
      </c>
      <c r="N204" s="21">
        <f>BRACT_Geom!$Y$15</f>
        <v>0</v>
      </c>
      <c r="O204" s="57">
        <f>BRACT_Geom!$W$16</f>
        <v>0</v>
      </c>
      <c r="P204" s="21">
        <f>BRACT_Geom!$Y$16</f>
        <v>0</v>
      </c>
      <c r="Q204" s="57">
        <f>BRACT_Geom!$W$17</f>
        <v>0</v>
      </c>
      <c r="R204" s="21">
        <f>BRACT_Geom!$Y$17</f>
        <v>0</v>
      </c>
      <c r="S204" s="57">
        <f>BRACT_Geom!$W$18</f>
        <v>0</v>
      </c>
      <c r="T204" s="21">
        <f>BRACT_Geom!$Y$18</f>
        <v>0</v>
      </c>
      <c r="U204" s="57">
        <f>BRACT_Geom!$W$19</f>
        <v>0</v>
      </c>
      <c r="V204" s="21">
        <f>BRACT_Geom!$Y$19</f>
        <v>0</v>
      </c>
      <c r="W204" s="57">
        <f>BRACT_Geom!$W$20</f>
        <v>0</v>
      </c>
      <c r="X204" s="21">
        <f>BRACT_Geom!$Y$20</f>
        <v>0</v>
      </c>
      <c r="Y204" s="57">
        <f>BRACT_Geom!$W$21</f>
        <v>0</v>
      </c>
      <c r="Z204" s="21">
        <f>BRACT_Geom!$Y$21</f>
        <v>0</v>
      </c>
      <c r="AA204" s="57">
        <f>BRACT_Geom!$W$22</f>
        <v>0</v>
      </c>
      <c r="AB204" s="21">
        <f>BRACT_Geom!$Y$22</f>
        <v>0</v>
      </c>
      <c r="AC204" s="57">
        <f>BRACT_Geom!$W$23</f>
        <v>0</v>
      </c>
      <c r="AD204" s="21">
        <f>BRACT_Geom!$Y$23</f>
        <v>0</v>
      </c>
      <c r="AE204" s="57">
        <f>BRACT_Geom!$W$24</f>
        <v>0</v>
      </c>
      <c r="AF204" s="21">
        <f>BRACT_Geom!$Y$24</f>
        <v>0</v>
      </c>
      <c r="AG204" s="57">
        <f>BRACT_Geom!$W$25</f>
        <v>0</v>
      </c>
      <c r="AH204" s="21">
        <f>BRACT_Geom!$Y$25</f>
        <v>0</v>
      </c>
      <c r="AI204" s="57">
        <f>BRACT_Geom!$W$26</f>
        <v>0</v>
      </c>
      <c r="AJ204" s="21">
        <f>BRACT_Geom!$Y$26</f>
        <v>0</v>
      </c>
      <c r="AK204" s="57">
        <f>BRACT_Geom!$W$27</f>
        <v>0</v>
      </c>
      <c r="AL204" s="21">
        <f>BRACT_Geom!$Y$27</f>
        <v>0</v>
      </c>
      <c r="AM204" s="57">
        <f>BRACT_Geom!$W$28</f>
        <v>0</v>
      </c>
      <c r="AN204" s="21">
        <f>BRACT_Geom!$Y$28</f>
        <v>0</v>
      </c>
      <c r="AO204" s="57">
        <f>BRACT_Geom!$W$29</f>
        <v>0</v>
      </c>
      <c r="AP204" s="21">
        <f>BRACT_Geom!$Y$29</f>
        <v>0</v>
      </c>
      <c r="AQ204" s="57">
        <f>BRACT_Geom!$W$30</f>
        <v>0</v>
      </c>
      <c r="AR204" s="21">
        <f>BRACT_Geom!$Y$30</f>
        <v>0</v>
      </c>
      <c r="AS204" s="57">
        <f>BRACT_Geom!$W$31</f>
        <v>0</v>
      </c>
      <c r="AT204" s="21">
        <f>BRACT_Geom!$Y$31</f>
        <v>0</v>
      </c>
      <c r="AU204" s="57">
        <f>BRACT_Geom!$W$32</f>
        <v>0</v>
      </c>
      <c r="AV204" s="21">
        <f>BRACT_Geom!$Y$32</f>
        <v>0</v>
      </c>
      <c r="AW204" s="57">
        <f>BRACT_Geom!$W$33</f>
        <v>0</v>
      </c>
      <c r="AX204" s="21">
        <f>BRACT_Geom!$Y$33</f>
        <v>0</v>
      </c>
      <c r="AY204" s="57">
        <f>BRACT_Geom!$W$34</f>
        <v>0</v>
      </c>
      <c r="AZ204" s="21">
        <f>BRACT_Geom!$Y$34</f>
        <v>0</v>
      </c>
      <c r="BA204" s="57">
        <f>BRACT_Geom!$W$35</f>
        <v>0</v>
      </c>
      <c r="BB204" s="21">
        <f>BRACT_Geom!$Y$35</f>
        <v>0</v>
      </c>
      <c r="BC204" s="57">
        <f>BRACT_Geom!$W$36</f>
        <v>0</v>
      </c>
      <c r="BD204" s="21">
        <f>BRACT_Geom!$Y$36</f>
        <v>0</v>
      </c>
      <c r="BE204" s="57">
        <f>BRACT_Geom!$W$37</f>
        <v>0</v>
      </c>
      <c r="BF204" s="21">
        <f>BRACT_Geom!$Y$37</f>
        <v>0</v>
      </c>
      <c r="BG204" s="52" t="s">
        <v>69</v>
      </c>
      <c r="BH204" s="3"/>
    </row>
    <row r="205" spans="1:60" x14ac:dyDescent="0.2">
      <c r="A205" s="20"/>
      <c r="B205" s="11" t="s">
        <v>243</v>
      </c>
      <c r="C205" s="211" t="s">
        <v>244</v>
      </c>
      <c r="D205" s="6" t="s">
        <v>61</v>
      </c>
      <c r="E205" s="2" t="s">
        <v>635</v>
      </c>
      <c r="F205" s="40" t="s">
        <v>7</v>
      </c>
      <c r="G205" s="46">
        <f>BRACT_Geom!$Z$9</f>
        <v>0</v>
      </c>
      <c r="H205" s="72">
        <f>BRACT_Geom!$Z$10</f>
        <v>1</v>
      </c>
      <c r="I205" s="54">
        <f>BRACT_Prod!$A$13</f>
        <v>1</v>
      </c>
      <c r="J205" s="76">
        <f>BRACT_Geom!$Z$13</f>
        <v>50</v>
      </c>
      <c r="K205" s="196"/>
      <c r="L205" s="196"/>
      <c r="M205" s="196"/>
      <c r="N205" s="196"/>
      <c r="O205" s="196"/>
      <c r="P205" s="196"/>
      <c r="Q205" s="196"/>
      <c r="R205" s="196"/>
      <c r="S205" s="196"/>
      <c r="T205" s="196"/>
      <c r="U205" s="196"/>
      <c r="V205" s="196"/>
      <c r="W205" s="196"/>
      <c r="X205" s="196"/>
      <c r="Y205" s="196"/>
      <c r="Z205" s="196"/>
      <c r="AA205" s="196"/>
      <c r="AB205" s="196"/>
      <c r="AC205" s="196"/>
      <c r="AD205" s="196"/>
      <c r="AE205" s="196"/>
      <c r="AF205" s="196"/>
      <c r="AG205" s="196"/>
      <c r="AH205" s="196"/>
      <c r="AI205" s="196"/>
      <c r="AJ205" s="196"/>
      <c r="AK205" s="196"/>
      <c r="AL205" s="196"/>
      <c r="AM205" s="196"/>
      <c r="AN205" s="196"/>
      <c r="AO205" s="196"/>
      <c r="AP205" s="196"/>
      <c r="AQ205" s="196"/>
      <c r="AR205" s="196"/>
      <c r="AS205" s="196"/>
      <c r="AT205" s="196"/>
      <c r="AU205" s="196"/>
      <c r="AV205" s="196"/>
      <c r="AW205" s="196"/>
      <c r="AX205" s="196"/>
      <c r="AY205" s="196"/>
      <c r="AZ205" s="196"/>
      <c r="BA205" s="196"/>
      <c r="BB205" s="196"/>
      <c r="BC205" s="196"/>
      <c r="BD205" s="196"/>
      <c r="BE205" s="196"/>
      <c r="BF205" s="196"/>
      <c r="BG205" s="52" t="s">
        <v>69</v>
      </c>
      <c r="BH205" s="3"/>
    </row>
    <row r="206" spans="1:60" x14ac:dyDescent="0.2">
      <c r="A206" s="20"/>
      <c r="B206" s="11" t="s">
        <v>247</v>
      </c>
      <c r="C206" s="211" t="s">
        <v>749</v>
      </c>
      <c r="D206" s="33" t="s">
        <v>12</v>
      </c>
      <c r="E206" s="9" t="s">
        <v>3</v>
      </c>
      <c r="F206" s="40" t="s">
        <v>6</v>
      </c>
      <c r="G206" s="46">
        <f>BRACT_Geom!$AC$9</f>
        <v>1</v>
      </c>
      <c r="H206" s="72">
        <f>BRACT_Geom!$AC$10</f>
        <v>3</v>
      </c>
      <c r="I206" s="57">
        <f>BRACT_Geom!$AB$13</f>
        <v>0</v>
      </c>
      <c r="J206" s="21">
        <f>BRACT_Geom!$AC$13</f>
        <v>0</v>
      </c>
      <c r="K206" s="57">
        <f>BRACT_Geom!$AB$14</f>
        <v>50</v>
      </c>
      <c r="L206" s="21">
        <f>BRACT_Geom!$AC$14</f>
        <v>10</v>
      </c>
      <c r="M206" s="57">
        <f>BRACT_Geom!$AB$15</f>
        <v>100</v>
      </c>
      <c r="N206" s="21">
        <f>BRACT_Geom!$AC$15</f>
        <v>30</v>
      </c>
      <c r="O206" s="57">
        <f>BRACT_Geom!$AB$16</f>
        <v>0</v>
      </c>
      <c r="P206" s="21">
        <f>BRACT_Geom!$AC$16</f>
        <v>0</v>
      </c>
      <c r="Q206" s="57">
        <f>BRACT_Geom!$AB$17</f>
        <v>0</v>
      </c>
      <c r="R206" s="21">
        <f>BRACT_Geom!$AC$17</f>
        <v>0</v>
      </c>
      <c r="S206" s="57">
        <f>BRACT_Geom!$AB$18</f>
        <v>0</v>
      </c>
      <c r="T206" s="21">
        <f>BRACT_Geom!$AC$18</f>
        <v>0</v>
      </c>
      <c r="U206" s="57">
        <f>BRACT_Geom!$AB$19</f>
        <v>0</v>
      </c>
      <c r="V206" s="21">
        <f>BRACT_Geom!$AC$19</f>
        <v>0</v>
      </c>
      <c r="W206" s="57">
        <f>BRACT_Geom!$AB$20</f>
        <v>0</v>
      </c>
      <c r="X206" s="21">
        <f>BRACT_Geom!$AC$20</f>
        <v>0</v>
      </c>
      <c r="Y206" s="57">
        <f>BRACT_Geom!$AB$21</f>
        <v>0</v>
      </c>
      <c r="Z206" s="21">
        <f>BRACT_Geom!$AC$21</f>
        <v>0</v>
      </c>
      <c r="AA206" s="57">
        <f>BRACT_Geom!$AB$22</f>
        <v>0</v>
      </c>
      <c r="AB206" s="21">
        <f>BRACT_Geom!$AC$22</f>
        <v>0</v>
      </c>
      <c r="AC206" s="57">
        <f>BRACT_Geom!$AB$23</f>
        <v>0</v>
      </c>
      <c r="AD206" s="21">
        <f>BRACT_Geom!$AC$23</f>
        <v>0</v>
      </c>
      <c r="AE206" s="57">
        <f>BRACT_Geom!$AB$24</f>
        <v>0</v>
      </c>
      <c r="AF206" s="21">
        <f>BRACT_Geom!$AC$24</f>
        <v>0</v>
      </c>
      <c r="AG206" s="57">
        <f>BRACT_Geom!$AB$25</f>
        <v>0</v>
      </c>
      <c r="AH206" s="21">
        <f>BRACT_Geom!$AC$25</f>
        <v>0</v>
      </c>
      <c r="AI206" s="57">
        <f>BRACT_Geom!$AB$26</f>
        <v>0</v>
      </c>
      <c r="AJ206" s="21">
        <f>BRACT_Geom!$AC$26</f>
        <v>0</v>
      </c>
      <c r="AK206" s="57">
        <f>BRACT_Geom!$AB$27</f>
        <v>0</v>
      </c>
      <c r="AL206" s="21">
        <f>BRACT_Geom!$AC$27</f>
        <v>0</v>
      </c>
      <c r="AM206" s="57">
        <f>BRACT_Geom!$AB$28</f>
        <v>0</v>
      </c>
      <c r="AN206" s="21">
        <f>BRACT_Geom!$AC$28</f>
        <v>0</v>
      </c>
      <c r="AO206" s="57">
        <f>BRACT_Geom!$AB$29</f>
        <v>0</v>
      </c>
      <c r="AP206" s="21">
        <f>BRACT_Geom!$AC$29</f>
        <v>0</v>
      </c>
      <c r="AQ206" s="57">
        <f>BRACT_Geom!$AB$30</f>
        <v>0</v>
      </c>
      <c r="AR206" s="21">
        <f>BRACT_Geom!$AC$30</f>
        <v>0</v>
      </c>
      <c r="AS206" s="57">
        <f>BRACT_Geom!$AB$31</f>
        <v>0</v>
      </c>
      <c r="AT206" s="21">
        <f>BRACT_Geom!$AC$31</f>
        <v>0</v>
      </c>
      <c r="AU206" s="57">
        <f>BRACT_Geom!$AB$32</f>
        <v>0</v>
      </c>
      <c r="AV206" s="21">
        <f>BRACT_Geom!$AC$32</f>
        <v>0</v>
      </c>
      <c r="AW206" s="57">
        <f>BRACT_Geom!$AB$33</f>
        <v>0</v>
      </c>
      <c r="AX206" s="21">
        <f>BRACT_Geom!$AC$33</f>
        <v>0</v>
      </c>
      <c r="AY206" s="57">
        <f>BRACT_Geom!$AB$34</f>
        <v>0</v>
      </c>
      <c r="AZ206" s="21">
        <f>BRACT_Geom!$AC$34</f>
        <v>0</v>
      </c>
      <c r="BA206" s="57">
        <f>BRACT_Geom!$AB$35</f>
        <v>0</v>
      </c>
      <c r="BB206" s="21">
        <f>BRACT_Geom!$AC$35</f>
        <v>0</v>
      </c>
      <c r="BC206" s="57">
        <f>BRACT_Geom!$AB$36</f>
        <v>0</v>
      </c>
      <c r="BD206" s="21">
        <f>BRACT_Geom!$AC$36</f>
        <v>0</v>
      </c>
      <c r="BE206" s="57">
        <f>BRACT_Geom!$AB$37</f>
        <v>0</v>
      </c>
      <c r="BF206" s="21">
        <f>BRACT_Geom!$AC$37</f>
        <v>0</v>
      </c>
      <c r="BG206" s="52" t="s">
        <v>69</v>
      </c>
      <c r="BH206" s="16"/>
    </row>
    <row r="207" spans="1:60" x14ac:dyDescent="0.2">
      <c r="A207" s="20"/>
      <c r="B207" s="11" t="s">
        <v>248</v>
      </c>
      <c r="C207" s="211" t="s">
        <v>750</v>
      </c>
      <c r="D207" s="33" t="s">
        <v>12</v>
      </c>
      <c r="E207" s="9" t="s">
        <v>3</v>
      </c>
      <c r="F207" s="40" t="s">
        <v>6</v>
      </c>
      <c r="G207" s="46">
        <f>BRACT_Geom!$AD$9</f>
        <v>1</v>
      </c>
      <c r="H207" s="72">
        <f>BRACT_Geom!$AD$10</f>
        <v>3</v>
      </c>
      <c r="I207" s="57">
        <f>BRACT_Geom!$AB$13</f>
        <v>0</v>
      </c>
      <c r="J207" s="21">
        <f>BRACT_Geom!$AD$13</f>
        <v>0</v>
      </c>
      <c r="K207" s="57">
        <f>BRACT_Geom!$AB$14</f>
        <v>50</v>
      </c>
      <c r="L207" s="21">
        <f>BRACT_Geom!$AD$14</f>
        <v>0</v>
      </c>
      <c r="M207" s="57">
        <f>BRACT_Geom!$AB$15</f>
        <v>100</v>
      </c>
      <c r="N207" s="21">
        <f>BRACT_Geom!$AD$15</f>
        <v>0</v>
      </c>
      <c r="O207" s="57">
        <f>BRACT_Geom!$AB$16</f>
        <v>0</v>
      </c>
      <c r="P207" s="21">
        <f>BRACT_Geom!$AD$16</f>
        <v>0</v>
      </c>
      <c r="Q207" s="57">
        <f>BRACT_Geom!$AB$17</f>
        <v>0</v>
      </c>
      <c r="R207" s="21">
        <f>BRACT_Geom!$AD$17</f>
        <v>0</v>
      </c>
      <c r="S207" s="57">
        <f>BRACT_Geom!$AB$18</f>
        <v>0</v>
      </c>
      <c r="T207" s="21">
        <f>BRACT_Geom!$AD$18</f>
        <v>0</v>
      </c>
      <c r="U207" s="57">
        <f>BRACT_Geom!$AB$19</f>
        <v>0</v>
      </c>
      <c r="V207" s="21">
        <f>BRACT_Geom!$AD$19</f>
        <v>0</v>
      </c>
      <c r="W207" s="57">
        <f>BRACT_Geom!$AB$20</f>
        <v>0</v>
      </c>
      <c r="X207" s="21">
        <f>BRACT_Geom!$AD$20</f>
        <v>0</v>
      </c>
      <c r="Y207" s="57">
        <f>BRACT_Geom!$AB$21</f>
        <v>0</v>
      </c>
      <c r="Z207" s="21">
        <f>BRACT_Geom!$AD$21</f>
        <v>0</v>
      </c>
      <c r="AA207" s="57">
        <f>BRACT_Geom!$AB$22</f>
        <v>0</v>
      </c>
      <c r="AB207" s="21">
        <f>BRACT_Geom!$AD$22</f>
        <v>0</v>
      </c>
      <c r="AC207" s="57">
        <f>BRACT_Geom!$AB$23</f>
        <v>0</v>
      </c>
      <c r="AD207" s="21">
        <f>BRACT_Geom!$AD$23</f>
        <v>0</v>
      </c>
      <c r="AE207" s="57">
        <f>BRACT_Geom!$AB$24</f>
        <v>0</v>
      </c>
      <c r="AF207" s="21">
        <f>BRACT_Geom!$AD$24</f>
        <v>0</v>
      </c>
      <c r="AG207" s="57">
        <f>BRACT_Geom!$AB$25</f>
        <v>0</v>
      </c>
      <c r="AH207" s="21">
        <f>BRACT_Geom!$AD$25</f>
        <v>0</v>
      </c>
      <c r="AI207" s="57">
        <f>BRACT_Geom!$AB$26</f>
        <v>0</v>
      </c>
      <c r="AJ207" s="21">
        <f>BRACT_Geom!$AD$26</f>
        <v>0</v>
      </c>
      <c r="AK207" s="57">
        <f>BRACT_Geom!$AB$27</f>
        <v>0</v>
      </c>
      <c r="AL207" s="21">
        <f>BRACT_Geom!$AD$27</f>
        <v>0</v>
      </c>
      <c r="AM207" s="57">
        <f>BRACT_Geom!$AB$28</f>
        <v>0</v>
      </c>
      <c r="AN207" s="21">
        <f>BRACT_Geom!$AD$28</f>
        <v>0</v>
      </c>
      <c r="AO207" s="57">
        <f>BRACT_Geom!$AB$29</f>
        <v>0</v>
      </c>
      <c r="AP207" s="21">
        <f>BRACT_Geom!$AD$29</f>
        <v>0</v>
      </c>
      <c r="AQ207" s="57">
        <f>BRACT_Geom!$AB$30</f>
        <v>0</v>
      </c>
      <c r="AR207" s="21">
        <f>BRACT_Geom!$AD$30</f>
        <v>0</v>
      </c>
      <c r="AS207" s="57">
        <f>BRACT_Geom!$AB$31</f>
        <v>0</v>
      </c>
      <c r="AT207" s="21">
        <f>BRACT_Geom!$AD$31</f>
        <v>0</v>
      </c>
      <c r="AU207" s="57">
        <f>BRACT_Geom!$AB$32</f>
        <v>0</v>
      </c>
      <c r="AV207" s="21">
        <f>BRACT_Geom!$AD$32</f>
        <v>0</v>
      </c>
      <c r="AW207" s="57">
        <f>BRACT_Geom!$AB$33</f>
        <v>0</v>
      </c>
      <c r="AX207" s="21">
        <f>BRACT_Geom!$AD$33</f>
        <v>0</v>
      </c>
      <c r="AY207" s="57">
        <f>BRACT_Geom!$AB$34</f>
        <v>0</v>
      </c>
      <c r="AZ207" s="21">
        <f>BRACT_Geom!$AD$34</f>
        <v>0</v>
      </c>
      <c r="BA207" s="57">
        <f>BRACT_Geom!$AB$35</f>
        <v>0</v>
      </c>
      <c r="BB207" s="21">
        <f>BRACT_Geom!$AD$35</f>
        <v>0</v>
      </c>
      <c r="BC207" s="57">
        <f>BRACT_Geom!$AB$36</f>
        <v>0</v>
      </c>
      <c r="BD207" s="21">
        <f>BRACT_Geom!$AD$36</f>
        <v>0</v>
      </c>
      <c r="BE207" s="57">
        <f>BRACT_Geom!$AB$37</f>
        <v>0</v>
      </c>
      <c r="BF207" s="21">
        <f>BRACT_Geom!$AD$37</f>
        <v>0</v>
      </c>
      <c r="BG207" s="52" t="s">
        <v>69</v>
      </c>
      <c r="BH207" s="16"/>
    </row>
    <row r="208" spans="1:60" x14ac:dyDescent="0.2">
      <c r="A208" s="20"/>
      <c r="B208" s="11" t="s">
        <v>682</v>
      </c>
      <c r="C208" s="211" t="s">
        <v>974</v>
      </c>
      <c r="D208" s="69" t="s">
        <v>12</v>
      </c>
      <c r="E208" s="2" t="s">
        <v>9</v>
      </c>
      <c r="F208" s="40" t="s">
        <v>304</v>
      </c>
      <c r="G208" s="46">
        <f>BRACT_Geom!$AF$9</f>
        <v>1</v>
      </c>
      <c r="H208" s="72">
        <f>BRACT_Geom!$AF$10</f>
        <v>2</v>
      </c>
      <c r="I208" s="76">
        <f>BRACT_Geom!$AE$13</f>
        <v>1</v>
      </c>
      <c r="J208" s="262">
        <f>BRACT_Geom!$AF$13</f>
        <v>0.1</v>
      </c>
      <c r="K208" s="76">
        <f>BRACT_Geom!$AE$14</f>
        <v>50</v>
      </c>
      <c r="L208" s="262">
        <f>BRACT_Geom!$AF$14</f>
        <v>1</v>
      </c>
      <c r="M208" s="76">
        <f>BRACT_Geom!$AE$15</f>
        <v>0</v>
      </c>
      <c r="N208" s="262">
        <f>BRACT_Geom!$AF$15</f>
        <v>0</v>
      </c>
      <c r="O208" s="76">
        <f>BRACT_Geom!$AE$16</f>
        <v>0</v>
      </c>
      <c r="P208" s="262">
        <f>BRACT_Geom!$AF$16</f>
        <v>0</v>
      </c>
      <c r="Q208" s="76">
        <f>BRACT_Geom!$AE$17</f>
        <v>0</v>
      </c>
      <c r="R208" s="262">
        <f>BRACT_Geom!$AF$17</f>
        <v>0</v>
      </c>
      <c r="S208" s="76">
        <f>BRACT_Geom!$AE$18</f>
        <v>0</v>
      </c>
      <c r="T208" s="262">
        <f>BRACT_Geom!$AF$18</f>
        <v>0</v>
      </c>
      <c r="U208" s="76">
        <f>BRACT_Geom!$AE$19</f>
        <v>0</v>
      </c>
      <c r="V208" s="262">
        <f>BRACT_Geom!$AF$19</f>
        <v>0</v>
      </c>
      <c r="W208" s="76">
        <f>BRACT_Geom!$AE$20</f>
        <v>0</v>
      </c>
      <c r="X208" s="262">
        <f>BRACT_Geom!$AF$20</f>
        <v>0</v>
      </c>
      <c r="Y208" s="76">
        <f>BRACT_Geom!$AE$21</f>
        <v>0</v>
      </c>
      <c r="Z208" s="262">
        <f>BRACT_Geom!$AF$21</f>
        <v>0</v>
      </c>
      <c r="AA208" s="76">
        <f>BRACT_Geom!$AE$22</f>
        <v>0</v>
      </c>
      <c r="AB208" s="262">
        <f>BRACT_Geom!$AF$22</f>
        <v>0</v>
      </c>
      <c r="AC208" s="76">
        <f>BRACT_Geom!$AE$23</f>
        <v>0</v>
      </c>
      <c r="AD208" s="262">
        <f>BRACT_Geom!$AF$23</f>
        <v>0</v>
      </c>
      <c r="AE208" s="76">
        <f>BRACT_Geom!$AE$24</f>
        <v>0</v>
      </c>
      <c r="AF208" s="262">
        <f>BRACT_Geom!$AF$24</f>
        <v>0</v>
      </c>
      <c r="AG208" s="76">
        <f>BRACT_Geom!$AE$25</f>
        <v>0</v>
      </c>
      <c r="AH208" s="262">
        <f>BRACT_Geom!$AF$25</f>
        <v>0</v>
      </c>
      <c r="AI208" s="76">
        <f>BRACT_Geom!$AE$26</f>
        <v>0</v>
      </c>
      <c r="AJ208" s="262">
        <f>BRACT_Geom!$AF$26</f>
        <v>0</v>
      </c>
      <c r="AK208" s="76">
        <f>BRACT_Geom!$AE$27</f>
        <v>0</v>
      </c>
      <c r="AL208" s="262">
        <f>BRACT_Geom!$AF$27</f>
        <v>0</v>
      </c>
      <c r="AM208" s="76">
        <f>BRACT_Geom!$AE$28</f>
        <v>0</v>
      </c>
      <c r="AN208" s="262">
        <f>BRACT_Geom!$AF$28</f>
        <v>0</v>
      </c>
      <c r="AO208" s="76">
        <f>BRACT_Geom!$AE$29</f>
        <v>0</v>
      </c>
      <c r="AP208" s="262">
        <f>BRACT_Geom!$AF$29</f>
        <v>0</v>
      </c>
      <c r="AQ208" s="76">
        <f>BRACT_Geom!$AE$30</f>
        <v>0</v>
      </c>
      <c r="AR208" s="262">
        <f>BRACT_Geom!$AF$30</f>
        <v>0</v>
      </c>
      <c r="AS208" s="76">
        <f>BRACT_Geom!$AE$31</f>
        <v>0</v>
      </c>
      <c r="AT208" s="262">
        <f>BRACT_Geom!$AF$31</f>
        <v>0</v>
      </c>
      <c r="AU208" s="76">
        <f>BRACT_Geom!$AE$32</f>
        <v>0</v>
      </c>
      <c r="AV208" s="262">
        <f>BRACT_Geom!$AF$32</f>
        <v>0</v>
      </c>
      <c r="AW208" s="76">
        <f>BRACT_Geom!$AE$33</f>
        <v>0</v>
      </c>
      <c r="AX208" s="262">
        <f>BRACT_Geom!$AF$33</f>
        <v>0</v>
      </c>
      <c r="AY208" s="76">
        <f>BRACT_Geom!$AE$34</f>
        <v>0</v>
      </c>
      <c r="AZ208" s="262">
        <f>BRACT_Geom!$AF$34</f>
        <v>0</v>
      </c>
      <c r="BA208" s="76">
        <f>BRACT_Geom!$AE$35</f>
        <v>0</v>
      </c>
      <c r="BB208" s="262">
        <f>BRACT_Geom!$AF$35</f>
        <v>0</v>
      </c>
      <c r="BC208" s="76">
        <f>BRACT_Geom!$AE$36</f>
        <v>0</v>
      </c>
      <c r="BD208" s="262">
        <f>BRACT_Geom!$AF$36</f>
        <v>0</v>
      </c>
      <c r="BE208" s="76">
        <f>BRACT_Geom!$AE$37</f>
        <v>0</v>
      </c>
      <c r="BF208" s="262">
        <f>BRACT_Geom!$AF$37</f>
        <v>0</v>
      </c>
      <c r="BG208" s="52" t="s">
        <v>69</v>
      </c>
      <c r="BH208" s="16"/>
    </row>
    <row r="209" spans="1:60" x14ac:dyDescent="0.2">
      <c r="A209" s="20"/>
      <c r="B209" s="11" t="s">
        <v>245</v>
      </c>
      <c r="C209" s="211" t="s">
        <v>751</v>
      </c>
      <c r="D209" s="33" t="s">
        <v>12</v>
      </c>
      <c r="E209" s="9" t="s">
        <v>3</v>
      </c>
      <c r="F209" s="40" t="s">
        <v>6</v>
      </c>
      <c r="G209" s="46">
        <f>BRACT_Geom!$AI$9</f>
        <v>1</v>
      </c>
      <c r="H209" s="72">
        <f>BRACT_Geom!$AI$10</f>
        <v>3</v>
      </c>
      <c r="I209" s="57">
        <f>BRACT_Geom!$AH$13</f>
        <v>0</v>
      </c>
      <c r="J209" s="21">
        <f>BRACT_Geom!$AI$13</f>
        <v>0</v>
      </c>
      <c r="K209" s="57">
        <f>BRACT_Geom!$AH$14</f>
        <v>50</v>
      </c>
      <c r="L209" s="21">
        <f>BRACT_Geom!$AI$14</f>
        <v>10</v>
      </c>
      <c r="M209" s="57">
        <f>BRACT_Geom!$AH$15</f>
        <v>100</v>
      </c>
      <c r="N209" s="21">
        <f>BRACT_Geom!$AI$15</f>
        <v>30</v>
      </c>
      <c r="O209" s="57">
        <f>BRACT_Geom!$AH$16</f>
        <v>0</v>
      </c>
      <c r="P209" s="21">
        <f>BRACT_Geom!$AI$16</f>
        <v>0</v>
      </c>
      <c r="Q209" s="57">
        <f>BRACT_Geom!$AH$17</f>
        <v>0</v>
      </c>
      <c r="R209" s="21">
        <f>BRACT_Geom!$AI$17</f>
        <v>0</v>
      </c>
      <c r="S209" s="57">
        <f>BRACT_Geom!$AH$18</f>
        <v>0</v>
      </c>
      <c r="T209" s="21">
        <f>BRACT_Geom!$AI$18</f>
        <v>0</v>
      </c>
      <c r="U209" s="57">
        <f>BRACT_Geom!$AH$19</f>
        <v>0</v>
      </c>
      <c r="V209" s="21">
        <f>BRACT_Geom!$AI$19</f>
        <v>0</v>
      </c>
      <c r="W209" s="57">
        <f>BRACT_Geom!$AH$20</f>
        <v>0</v>
      </c>
      <c r="X209" s="21">
        <f>BRACT_Geom!$AI$20</f>
        <v>0</v>
      </c>
      <c r="Y209" s="57">
        <f>BRACT_Geom!$AH$21</f>
        <v>0</v>
      </c>
      <c r="Z209" s="21">
        <f>BRACT_Geom!$AI$21</f>
        <v>0</v>
      </c>
      <c r="AA209" s="57">
        <f>BRACT_Geom!$AH$22</f>
        <v>0</v>
      </c>
      <c r="AB209" s="21">
        <f>BRACT_Geom!$AI$22</f>
        <v>0</v>
      </c>
      <c r="AC209" s="57">
        <f>BRACT_Geom!$AH$23</f>
        <v>0</v>
      </c>
      <c r="AD209" s="21">
        <f>BRACT_Geom!$AI$23</f>
        <v>0</v>
      </c>
      <c r="AE209" s="57">
        <f>BRACT_Geom!$AH$24</f>
        <v>0</v>
      </c>
      <c r="AF209" s="21">
        <f>BRACT_Geom!$AI$24</f>
        <v>0</v>
      </c>
      <c r="AG209" s="57">
        <f>BRACT_Geom!$AH$25</f>
        <v>0</v>
      </c>
      <c r="AH209" s="21">
        <f>BRACT_Geom!$AI$25</f>
        <v>0</v>
      </c>
      <c r="AI209" s="57">
        <f>BRACT_Geom!$AH$26</f>
        <v>0</v>
      </c>
      <c r="AJ209" s="21">
        <f>BRACT_Geom!$AI$26</f>
        <v>0</v>
      </c>
      <c r="AK209" s="57">
        <f>BRACT_Geom!$AH$27</f>
        <v>0</v>
      </c>
      <c r="AL209" s="21">
        <f>BRACT_Geom!$AI$27</f>
        <v>0</v>
      </c>
      <c r="AM209" s="57">
        <f>BRACT_Geom!$AH$28</f>
        <v>0</v>
      </c>
      <c r="AN209" s="21">
        <f>BRACT_Geom!$AI$28</f>
        <v>0</v>
      </c>
      <c r="AO209" s="57">
        <f>BRACT_Geom!$AH$29</f>
        <v>0</v>
      </c>
      <c r="AP209" s="21">
        <f>BRACT_Geom!$AI$29</f>
        <v>0</v>
      </c>
      <c r="AQ209" s="57">
        <f>BRACT_Geom!$AH$30</f>
        <v>0</v>
      </c>
      <c r="AR209" s="21">
        <f>BRACT_Geom!$AI$30</f>
        <v>0</v>
      </c>
      <c r="AS209" s="57">
        <f>BRACT_Geom!$AH$31</f>
        <v>0</v>
      </c>
      <c r="AT209" s="21">
        <f>BRACT_Geom!$AI$31</f>
        <v>0</v>
      </c>
      <c r="AU209" s="57">
        <f>BRACT_Geom!$AH$32</f>
        <v>0</v>
      </c>
      <c r="AV209" s="21">
        <f>BRACT_Geom!$AI$32</f>
        <v>0</v>
      </c>
      <c r="AW209" s="57">
        <f>BRACT_Geom!$AH$33</f>
        <v>0</v>
      </c>
      <c r="AX209" s="21">
        <f>BRACT_Geom!$AI$33</f>
        <v>0</v>
      </c>
      <c r="AY209" s="57">
        <f>BRACT_Geom!$AH$34</f>
        <v>0</v>
      </c>
      <c r="AZ209" s="21">
        <f>BRACT_Geom!$AI$34</f>
        <v>0</v>
      </c>
      <c r="BA209" s="57">
        <f>BRACT_Geom!$AH$35</f>
        <v>0</v>
      </c>
      <c r="BB209" s="21">
        <f>BRACT_Geom!$AI$35</f>
        <v>0</v>
      </c>
      <c r="BC209" s="57">
        <f>BRACT_Geom!$AH$36</f>
        <v>0</v>
      </c>
      <c r="BD209" s="21">
        <f>BRACT_Geom!$AI$36</f>
        <v>0</v>
      </c>
      <c r="BE209" s="57">
        <f>BRACT_Geom!$AH$37</f>
        <v>0</v>
      </c>
      <c r="BF209" s="21">
        <f>BRACT_Geom!$AI$37</f>
        <v>0</v>
      </c>
      <c r="BG209" s="52" t="s">
        <v>69</v>
      </c>
      <c r="BH209" s="16"/>
    </row>
    <row r="210" spans="1:60" x14ac:dyDescent="0.2">
      <c r="A210" s="20"/>
      <c r="B210" s="11" t="s">
        <v>246</v>
      </c>
      <c r="C210" s="211" t="s">
        <v>752</v>
      </c>
      <c r="D210" s="33" t="s">
        <v>12</v>
      </c>
      <c r="E210" s="9" t="s">
        <v>3</v>
      </c>
      <c r="F210" s="40" t="s">
        <v>6</v>
      </c>
      <c r="G210" s="46">
        <f>BRACT_Geom!$AJ$9</f>
        <v>1</v>
      </c>
      <c r="H210" s="72">
        <f>BRACT_Geom!$AJ$10</f>
        <v>3</v>
      </c>
      <c r="I210" s="57">
        <f>BRACT_Geom!$AH$13</f>
        <v>0</v>
      </c>
      <c r="J210" s="21">
        <f>BRACT_Geom!$AJ$13</f>
        <v>0</v>
      </c>
      <c r="K210" s="57">
        <f>BRACT_Geom!$AH$14</f>
        <v>50</v>
      </c>
      <c r="L210" s="21">
        <f>BRACT_Geom!$AJ$14</f>
        <v>0</v>
      </c>
      <c r="M210" s="57">
        <f>BRACT_Geom!$AH$15</f>
        <v>100</v>
      </c>
      <c r="N210" s="21">
        <f>BRACT_Geom!$AJ$15</f>
        <v>0</v>
      </c>
      <c r="O210" s="57">
        <f>BRACT_Geom!$AH$16</f>
        <v>0</v>
      </c>
      <c r="P210" s="21">
        <f>BRACT_Geom!$AJ$16</f>
        <v>0</v>
      </c>
      <c r="Q210" s="57">
        <f>BRACT_Geom!$AH$17</f>
        <v>0</v>
      </c>
      <c r="R210" s="21">
        <f>BRACT_Geom!$AJ$17</f>
        <v>0</v>
      </c>
      <c r="S210" s="57">
        <f>BRACT_Geom!$AH$18</f>
        <v>0</v>
      </c>
      <c r="T210" s="21">
        <f>BRACT_Geom!$AJ$18</f>
        <v>0</v>
      </c>
      <c r="U210" s="57">
        <f>BRACT_Geom!$AH$19</f>
        <v>0</v>
      </c>
      <c r="V210" s="21">
        <f>BRACT_Geom!$AJ$19</f>
        <v>0</v>
      </c>
      <c r="W210" s="57">
        <f>BRACT_Geom!$AH$20</f>
        <v>0</v>
      </c>
      <c r="X210" s="21">
        <f>BRACT_Geom!$AJ$20</f>
        <v>0</v>
      </c>
      <c r="Y210" s="57">
        <f>BRACT_Geom!$AH$21</f>
        <v>0</v>
      </c>
      <c r="Z210" s="21">
        <f>BRACT_Geom!$AJ$21</f>
        <v>0</v>
      </c>
      <c r="AA210" s="57">
        <f>BRACT_Geom!$AH$22</f>
        <v>0</v>
      </c>
      <c r="AB210" s="21">
        <f>BRACT_Geom!$AJ$22</f>
        <v>0</v>
      </c>
      <c r="AC210" s="57">
        <f>BRACT_Geom!$AH$23</f>
        <v>0</v>
      </c>
      <c r="AD210" s="21">
        <f>BRACT_Geom!$AJ$23</f>
        <v>0</v>
      </c>
      <c r="AE210" s="57">
        <f>BRACT_Geom!$AH$24</f>
        <v>0</v>
      </c>
      <c r="AF210" s="21">
        <f>BRACT_Geom!$AJ$24</f>
        <v>0</v>
      </c>
      <c r="AG210" s="57">
        <f>BRACT_Geom!$AH$25</f>
        <v>0</v>
      </c>
      <c r="AH210" s="21">
        <f>BRACT_Geom!$AJ$25</f>
        <v>0</v>
      </c>
      <c r="AI210" s="57">
        <f>BRACT_Geom!$AH$26</f>
        <v>0</v>
      </c>
      <c r="AJ210" s="21">
        <f>BRACT_Geom!$AJ$26</f>
        <v>0</v>
      </c>
      <c r="AK210" s="57">
        <f>BRACT_Geom!$AH$27</f>
        <v>0</v>
      </c>
      <c r="AL210" s="21">
        <f>BRACT_Geom!$AJ$27</f>
        <v>0</v>
      </c>
      <c r="AM210" s="57">
        <f>BRACT_Geom!$AH$28</f>
        <v>0</v>
      </c>
      <c r="AN210" s="21">
        <f>BRACT_Geom!$AJ$28</f>
        <v>0</v>
      </c>
      <c r="AO210" s="57">
        <f>BRACT_Geom!$AH$29</f>
        <v>0</v>
      </c>
      <c r="AP210" s="21">
        <f>BRACT_Geom!$AJ$29</f>
        <v>0</v>
      </c>
      <c r="AQ210" s="57">
        <f>BRACT_Geom!$AH$30</f>
        <v>0</v>
      </c>
      <c r="AR210" s="21">
        <f>BRACT_Geom!$AJ$30</f>
        <v>0</v>
      </c>
      <c r="AS210" s="57">
        <f>BRACT_Geom!$AH$31</f>
        <v>0</v>
      </c>
      <c r="AT210" s="21">
        <f>BRACT_Geom!$AJ$31</f>
        <v>0</v>
      </c>
      <c r="AU210" s="57">
        <f>BRACT_Geom!$AH$32</f>
        <v>0</v>
      </c>
      <c r="AV210" s="21">
        <f>BRACT_Geom!$AJ$32</f>
        <v>0</v>
      </c>
      <c r="AW210" s="57">
        <f>BRACT_Geom!$AH$33</f>
        <v>0</v>
      </c>
      <c r="AX210" s="21">
        <f>BRACT_Geom!$AJ$33</f>
        <v>0</v>
      </c>
      <c r="AY210" s="57">
        <f>BRACT_Geom!$AH$34</f>
        <v>0</v>
      </c>
      <c r="AZ210" s="21">
        <f>BRACT_Geom!$AJ$34</f>
        <v>0</v>
      </c>
      <c r="BA210" s="57">
        <f>BRACT_Geom!$AH$35</f>
        <v>0</v>
      </c>
      <c r="BB210" s="21">
        <f>BRACT_Geom!$AJ$35</f>
        <v>0</v>
      </c>
      <c r="BC210" s="57">
        <f>BRACT_Geom!$AH$36</f>
        <v>0</v>
      </c>
      <c r="BD210" s="21">
        <f>BRACT_Geom!$AJ$36</f>
        <v>0</v>
      </c>
      <c r="BE210" s="57">
        <f>BRACT_Geom!$AH$37</f>
        <v>0</v>
      </c>
      <c r="BF210" s="21">
        <f>BRACT_Geom!$AJ$37</f>
        <v>0</v>
      </c>
      <c r="BG210" s="52" t="s">
        <v>69</v>
      </c>
      <c r="BH210" s="16"/>
    </row>
    <row r="211" spans="1:60" x14ac:dyDescent="0.2">
      <c r="A211" s="20"/>
      <c r="B211" s="11" t="s">
        <v>796</v>
      </c>
      <c r="C211" s="211" t="s">
        <v>975</v>
      </c>
      <c r="D211" s="69" t="s">
        <v>12</v>
      </c>
      <c r="E211" s="2" t="s">
        <v>9</v>
      </c>
      <c r="F211" s="40" t="s">
        <v>304</v>
      </c>
      <c r="G211" s="46">
        <f>BRACT_Geom!$AL$9</f>
        <v>1</v>
      </c>
      <c r="H211" s="72">
        <f>BRACT_Geom!$AL$10</f>
        <v>2</v>
      </c>
      <c r="I211" s="76">
        <f>BRACT_Geom!$AK$13</f>
        <v>1</v>
      </c>
      <c r="J211" s="262">
        <f>BRACT_Geom!$AL$13</f>
        <v>0.1</v>
      </c>
      <c r="K211" s="76">
        <f>BRACT_Geom!$AK$14</f>
        <v>50</v>
      </c>
      <c r="L211" s="262">
        <f>BRACT_Geom!$AL$14</f>
        <v>1</v>
      </c>
      <c r="M211" s="76">
        <f>BRACT_Geom!$AK$15</f>
        <v>0</v>
      </c>
      <c r="N211" s="262">
        <f>BRACT_Geom!$AL$15</f>
        <v>0</v>
      </c>
      <c r="O211" s="76">
        <f>BRACT_Geom!$AK$16</f>
        <v>0</v>
      </c>
      <c r="P211" s="262">
        <f>BRACT_Geom!$AL$16</f>
        <v>0</v>
      </c>
      <c r="Q211" s="76">
        <f>BRACT_Geom!$AK$17</f>
        <v>0</v>
      </c>
      <c r="R211" s="262">
        <f>BRACT_Geom!$AL$17</f>
        <v>0</v>
      </c>
      <c r="S211" s="76">
        <f>BRACT_Geom!$AK$18</f>
        <v>0</v>
      </c>
      <c r="T211" s="262">
        <f>BRACT_Geom!$AL$18</f>
        <v>0</v>
      </c>
      <c r="U211" s="76">
        <f>BRACT_Geom!$AK$19</f>
        <v>0</v>
      </c>
      <c r="V211" s="262">
        <f>BRACT_Geom!$AL$19</f>
        <v>0</v>
      </c>
      <c r="W211" s="76">
        <f>BRACT_Geom!$AK$20</f>
        <v>0</v>
      </c>
      <c r="X211" s="262">
        <f>BRACT_Geom!$AL$20</f>
        <v>0</v>
      </c>
      <c r="Y211" s="76">
        <f>BRACT_Geom!$AK$21</f>
        <v>0</v>
      </c>
      <c r="Z211" s="262">
        <f>BRACT_Geom!$AL$21</f>
        <v>0</v>
      </c>
      <c r="AA211" s="76">
        <f>BRACT_Geom!$AK$22</f>
        <v>0</v>
      </c>
      <c r="AB211" s="262">
        <f>BRACT_Geom!$AL$22</f>
        <v>0</v>
      </c>
      <c r="AC211" s="76">
        <f>BRACT_Geom!$AK$23</f>
        <v>0</v>
      </c>
      <c r="AD211" s="262">
        <f>BRACT_Geom!$AL$23</f>
        <v>0</v>
      </c>
      <c r="AE211" s="76">
        <f>BRACT_Geom!$AK$24</f>
        <v>0</v>
      </c>
      <c r="AF211" s="262">
        <f>BRACT_Geom!$AL$24</f>
        <v>0</v>
      </c>
      <c r="AG211" s="76">
        <f>BRACT_Geom!$AK$25</f>
        <v>0</v>
      </c>
      <c r="AH211" s="262">
        <f>BRACT_Geom!$AL$25</f>
        <v>0</v>
      </c>
      <c r="AI211" s="76">
        <f>BRACT_Geom!$AK$26</f>
        <v>0</v>
      </c>
      <c r="AJ211" s="262">
        <f>BRACT_Geom!$AL$26</f>
        <v>0</v>
      </c>
      <c r="AK211" s="76">
        <f>BRACT_Geom!$AK$27</f>
        <v>0</v>
      </c>
      <c r="AL211" s="262">
        <f>BRACT_Geom!$AL$27</f>
        <v>0</v>
      </c>
      <c r="AM211" s="76">
        <f>BRACT_Geom!$AK$28</f>
        <v>0</v>
      </c>
      <c r="AN211" s="262">
        <f>BRACT_Geom!$AL$28</f>
        <v>0</v>
      </c>
      <c r="AO211" s="76">
        <f>BRACT_Geom!$AK$29</f>
        <v>0</v>
      </c>
      <c r="AP211" s="262">
        <f>BRACT_Geom!$AL$29</f>
        <v>0</v>
      </c>
      <c r="AQ211" s="76">
        <f>BRACT_Geom!$AK$30</f>
        <v>0</v>
      </c>
      <c r="AR211" s="262">
        <f>BRACT_Geom!$AL$30</f>
        <v>0</v>
      </c>
      <c r="AS211" s="76">
        <f>BRACT_Geom!$AK$31</f>
        <v>0</v>
      </c>
      <c r="AT211" s="262">
        <f>BRACT_Geom!$AL$31</f>
        <v>0</v>
      </c>
      <c r="AU211" s="76">
        <f>BRACT_Geom!$AK$32</f>
        <v>0</v>
      </c>
      <c r="AV211" s="262">
        <f>BRACT_Geom!$AL$32</f>
        <v>0</v>
      </c>
      <c r="AW211" s="76">
        <f>BRACT_Geom!$AK$33</f>
        <v>0</v>
      </c>
      <c r="AX211" s="262">
        <f>BRACT_Geom!$AL$33</f>
        <v>0</v>
      </c>
      <c r="AY211" s="76">
        <f>BRACT_Geom!$AK$34</f>
        <v>0</v>
      </c>
      <c r="AZ211" s="262">
        <f>BRACT_Geom!$AL$34</f>
        <v>0</v>
      </c>
      <c r="BA211" s="76">
        <f>BRACT_Geom!$AK$35</f>
        <v>0</v>
      </c>
      <c r="BB211" s="262">
        <f>BRACT_Geom!$AL$35</f>
        <v>0</v>
      </c>
      <c r="BC211" s="76">
        <f>BRACT_Geom!$AK$36</f>
        <v>0</v>
      </c>
      <c r="BD211" s="262">
        <f>BRACT_Geom!$AL$36</f>
        <v>0</v>
      </c>
      <c r="BE211" s="76">
        <f>BRACT_Geom!$AK$37</f>
        <v>0</v>
      </c>
      <c r="BF211" s="262">
        <f>BRACT_Geom!$AL$37</f>
        <v>0</v>
      </c>
      <c r="BG211" s="52" t="s">
        <v>69</v>
      </c>
    </row>
    <row r="212" spans="1:60" s="65" customFormat="1" ht="18.75" x14ac:dyDescent="0.25">
      <c r="A212" s="21" t="s">
        <v>69</v>
      </c>
      <c r="B212" s="61"/>
      <c r="C212" s="62" t="s">
        <v>581</v>
      </c>
      <c r="D212" s="62"/>
      <c r="E212" s="62"/>
      <c r="F212" s="62"/>
      <c r="G212" s="61"/>
      <c r="H212" s="67"/>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52" t="s">
        <v>69</v>
      </c>
      <c r="BH212" s="64"/>
    </row>
    <row r="213" spans="1:60" x14ac:dyDescent="0.2">
      <c r="A213" s="20"/>
      <c r="B213" s="11" t="s">
        <v>835</v>
      </c>
      <c r="C213" s="211" t="s">
        <v>964</v>
      </c>
      <c r="D213" s="7" t="s">
        <v>12</v>
      </c>
      <c r="E213" s="9" t="s">
        <v>4</v>
      </c>
      <c r="F213" s="40" t="s">
        <v>11</v>
      </c>
      <c r="G213" s="46">
        <f>SPIKELET_Prod!$D$9</f>
        <v>0</v>
      </c>
      <c r="H213" s="72">
        <f>SPIKELET_Prod!$D$10</f>
        <v>2</v>
      </c>
      <c r="I213" s="56">
        <f>SPIKELET_Prod!$C$13</f>
        <v>1</v>
      </c>
      <c r="J213" s="21">
        <f>SPIKELET_Prod!$D$13</f>
        <v>60</v>
      </c>
      <c r="K213" s="56">
        <f>SPIKELET_Prod!$C$14</f>
        <v>30</v>
      </c>
      <c r="L213" s="21">
        <f>SPIKELET_Prod!$D$14</f>
        <v>70</v>
      </c>
      <c r="M213" s="56">
        <f>SPIKELET_Prod!$C$15</f>
        <v>0</v>
      </c>
      <c r="N213" s="21">
        <f>SPIKELET_Prod!$D$15</f>
        <v>0</v>
      </c>
      <c r="O213" s="56">
        <f>SPIKELET_Prod!$C$16</f>
        <v>0</v>
      </c>
      <c r="P213" s="21">
        <f>SPIKELET_Prod!$D$16</f>
        <v>0</v>
      </c>
      <c r="Q213" s="56">
        <f>SPIKELET_Prod!$C$17</f>
        <v>0</v>
      </c>
      <c r="R213" s="21">
        <f>SPIKELET_Prod!$D$17</f>
        <v>0</v>
      </c>
      <c r="S213" s="56">
        <f>SPIKELET_Prod!$C$18</f>
        <v>0</v>
      </c>
      <c r="T213" s="21">
        <f>SPIKELET_Prod!$D$18</f>
        <v>0</v>
      </c>
      <c r="U213" s="56">
        <f>SPIKELET_Prod!$C$19</f>
        <v>0</v>
      </c>
      <c r="V213" s="21">
        <f>SPIKELET_Prod!$D$19</f>
        <v>0</v>
      </c>
      <c r="W213" s="56">
        <f>SPIKELET_Prod!$C$20</f>
        <v>0</v>
      </c>
      <c r="X213" s="21">
        <f>SPIKELET_Prod!$D$20</f>
        <v>0</v>
      </c>
      <c r="Y213" s="56">
        <f>SPIKELET_Prod!$C$21</f>
        <v>0</v>
      </c>
      <c r="Z213" s="21">
        <f>SPIKELET_Prod!$D$21</f>
        <v>0</v>
      </c>
      <c r="AA213" s="56">
        <f>SPIKELET_Prod!$C$22</f>
        <v>0</v>
      </c>
      <c r="AB213" s="21">
        <f>SPIKELET_Prod!$D$22</f>
        <v>0</v>
      </c>
      <c r="AC213" s="56">
        <f>SPIKELET_Prod!$C$23</f>
        <v>0</v>
      </c>
      <c r="AD213" s="21">
        <f>SPIKELET_Prod!$D$23</f>
        <v>0</v>
      </c>
      <c r="AE213" s="56">
        <f>SPIKELET_Prod!$C$24</f>
        <v>0</v>
      </c>
      <c r="AF213" s="21">
        <f>SPIKELET_Prod!$D$24</f>
        <v>0</v>
      </c>
      <c r="AG213" s="56">
        <f>SPIKELET_Prod!$C$25</f>
        <v>0</v>
      </c>
      <c r="AH213" s="21">
        <f>SPIKELET_Prod!$D$25</f>
        <v>0</v>
      </c>
      <c r="AI213" s="56">
        <f>SPIKELET_Prod!$C$26</f>
        <v>0</v>
      </c>
      <c r="AJ213" s="21">
        <f>SPIKELET_Prod!$D$26</f>
        <v>0</v>
      </c>
      <c r="AK213" s="56">
        <f>SPIKELET_Prod!$C$27</f>
        <v>0</v>
      </c>
      <c r="AL213" s="21">
        <f>SPIKELET_Prod!$D$27</f>
        <v>0</v>
      </c>
      <c r="AM213" s="56">
        <f>SPIKELET_Prod!$C$28</f>
        <v>0</v>
      </c>
      <c r="AN213" s="21">
        <f>SPIKELET_Prod!$D$28</f>
        <v>0</v>
      </c>
      <c r="AO213" s="56">
        <f>SPIKELET_Prod!$C$29</f>
        <v>0</v>
      </c>
      <c r="AP213" s="21">
        <f>SPIKELET_Prod!$D$29</f>
        <v>0</v>
      </c>
      <c r="AQ213" s="56">
        <f>SPIKELET_Prod!$C$30</f>
        <v>0</v>
      </c>
      <c r="AR213" s="21">
        <f>SPIKELET_Prod!$D$30</f>
        <v>0</v>
      </c>
      <c r="AS213" s="56">
        <f>SPIKELET_Prod!$C$31</f>
        <v>0</v>
      </c>
      <c r="AT213" s="21">
        <f>SPIKELET_Prod!$D$31</f>
        <v>0</v>
      </c>
      <c r="AU213" s="56">
        <f>SPIKELET_Prod!$C$32</f>
        <v>0</v>
      </c>
      <c r="AV213" s="21">
        <f>SPIKELET_Prod!$D$32</f>
        <v>0</v>
      </c>
      <c r="AW213" s="56">
        <f>SPIKELET_Prod!$C$33</f>
        <v>0</v>
      </c>
      <c r="AX213" s="21">
        <f>SPIKELET_Prod!$D$33</f>
        <v>0</v>
      </c>
      <c r="AY213" s="56">
        <f>SPIKELET_Prod!$C$34</f>
        <v>0</v>
      </c>
      <c r="AZ213" s="21">
        <f>SPIKELET_Prod!$D$34</f>
        <v>0</v>
      </c>
      <c r="BA213" s="56">
        <f>SPIKELET_Prod!$C$35</f>
        <v>0</v>
      </c>
      <c r="BB213" s="21">
        <f>SPIKELET_Prod!$D$35</f>
        <v>0</v>
      </c>
      <c r="BC213" s="56">
        <f>SPIKELET_Prod!$C$36</f>
        <v>0</v>
      </c>
      <c r="BD213" s="21">
        <f>SPIKELET_Prod!$D$36</f>
        <v>0</v>
      </c>
      <c r="BE213" s="56">
        <f>SPIKELET_Prod!$C$37</f>
        <v>0</v>
      </c>
      <c r="BF213" s="21">
        <f>SPIKELET_Prod!$D$37</f>
        <v>0</v>
      </c>
      <c r="BG213" s="52" t="s">
        <v>69</v>
      </c>
      <c r="BH213" s="16"/>
    </row>
    <row r="214" spans="1:60" x14ac:dyDescent="0.2">
      <c r="A214" s="20"/>
      <c r="B214" s="11" t="s">
        <v>838</v>
      </c>
      <c r="C214" s="211" t="s">
        <v>965</v>
      </c>
      <c r="D214" s="7" t="s">
        <v>12</v>
      </c>
      <c r="E214" s="9" t="s">
        <v>4</v>
      </c>
      <c r="F214" s="40" t="s">
        <v>11</v>
      </c>
      <c r="G214" s="46">
        <f>SPIKELET_Prod!$E$9</f>
        <v>0</v>
      </c>
      <c r="H214" s="72">
        <f>SPIKELET_Prod!$E$10</f>
        <v>2</v>
      </c>
      <c r="I214" s="56">
        <f>SPIKELET_Prod!$C$13</f>
        <v>1</v>
      </c>
      <c r="J214" s="21">
        <f>SPIKELET_Prod!$E$13</f>
        <v>0</v>
      </c>
      <c r="K214" s="56">
        <f>SPIKELET_Prod!$C$14</f>
        <v>30</v>
      </c>
      <c r="L214" s="21">
        <f>SPIKELET_Prod!$E$14</f>
        <v>0</v>
      </c>
      <c r="M214" s="56">
        <f>SPIKELET_Prod!$C$15</f>
        <v>0</v>
      </c>
      <c r="N214" s="21">
        <f>SPIKELET_Prod!$E$15</f>
        <v>0</v>
      </c>
      <c r="O214" s="56">
        <f>SPIKELET_Prod!$C$16</f>
        <v>0</v>
      </c>
      <c r="P214" s="21">
        <f>SPIKELET_Prod!$E$16</f>
        <v>0</v>
      </c>
      <c r="Q214" s="56">
        <f>SPIKELET_Prod!$C$17</f>
        <v>0</v>
      </c>
      <c r="R214" s="21">
        <f>SPIKELET_Prod!$E$17</f>
        <v>0</v>
      </c>
      <c r="S214" s="56">
        <f>SPIKELET_Prod!$C$18</f>
        <v>0</v>
      </c>
      <c r="T214" s="21">
        <f>SPIKELET_Prod!$E$18</f>
        <v>0</v>
      </c>
      <c r="U214" s="56">
        <f>SPIKELET_Prod!$C$19</f>
        <v>0</v>
      </c>
      <c r="V214" s="21">
        <f>SPIKELET_Prod!$E$19</f>
        <v>0</v>
      </c>
      <c r="W214" s="56">
        <f>SPIKELET_Prod!$C$20</f>
        <v>0</v>
      </c>
      <c r="X214" s="21">
        <f>SPIKELET_Prod!$E$20</f>
        <v>0</v>
      </c>
      <c r="Y214" s="56">
        <f>SPIKELET_Prod!$C$21</f>
        <v>0</v>
      </c>
      <c r="Z214" s="21">
        <f>SPIKELET_Prod!$E$21</f>
        <v>0</v>
      </c>
      <c r="AA214" s="56">
        <f>SPIKELET_Prod!$C$22</f>
        <v>0</v>
      </c>
      <c r="AB214" s="21">
        <f>SPIKELET_Prod!$E$22</f>
        <v>0</v>
      </c>
      <c r="AC214" s="56">
        <f>SPIKELET_Prod!$C$23</f>
        <v>0</v>
      </c>
      <c r="AD214" s="21">
        <f>SPIKELET_Prod!$E$23</f>
        <v>0</v>
      </c>
      <c r="AE214" s="56">
        <f>SPIKELET_Prod!$C$24</f>
        <v>0</v>
      </c>
      <c r="AF214" s="21">
        <f>SPIKELET_Prod!$E$24</f>
        <v>0</v>
      </c>
      <c r="AG214" s="56">
        <f>SPIKELET_Prod!$C$25</f>
        <v>0</v>
      </c>
      <c r="AH214" s="21">
        <f>SPIKELET_Prod!$E$25</f>
        <v>0</v>
      </c>
      <c r="AI214" s="56">
        <f>SPIKELET_Prod!$C$26</f>
        <v>0</v>
      </c>
      <c r="AJ214" s="21">
        <f>SPIKELET_Prod!$E$26</f>
        <v>0</v>
      </c>
      <c r="AK214" s="56">
        <f>SPIKELET_Prod!$C$27</f>
        <v>0</v>
      </c>
      <c r="AL214" s="21">
        <f>SPIKELET_Prod!$E$27</f>
        <v>0</v>
      </c>
      <c r="AM214" s="56">
        <f>SPIKELET_Prod!$C$28</f>
        <v>0</v>
      </c>
      <c r="AN214" s="21">
        <f>SPIKELET_Prod!$E$28</f>
        <v>0</v>
      </c>
      <c r="AO214" s="56">
        <f>SPIKELET_Prod!$C$29</f>
        <v>0</v>
      </c>
      <c r="AP214" s="21">
        <f>SPIKELET_Prod!$E$29</f>
        <v>0</v>
      </c>
      <c r="AQ214" s="56">
        <f>SPIKELET_Prod!$C$30</f>
        <v>0</v>
      </c>
      <c r="AR214" s="21">
        <f>SPIKELET_Prod!$E$30</f>
        <v>0</v>
      </c>
      <c r="AS214" s="56">
        <f>SPIKELET_Prod!$C$31</f>
        <v>0</v>
      </c>
      <c r="AT214" s="21">
        <f>SPIKELET_Prod!$E$31</f>
        <v>0</v>
      </c>
      <c r="AU214" s="56">
        <f>SPIKELET_Prod!$C$32</f>
        <v>0</v>
      </c>
      <c r="AV214" s="21">
        <f>SPIKELET_Prod!$E$32</f>
        <v>0</v>
      </c>
      <c r="AW214" s="56">
        <f>SPIKELET_Prod!$C$33</f>
        <v>0</v>
      </c>
      <c r="AX214" s="21">
        <f>SPIKELET_Prod!$E$33</f>
        <v>0</v>
      </c>
      <c r="AY214" s="56">
        <f>SPIKELET_Prod!$C$34</f>
        <v>0</v>
      </c>
      <c r="AZ214" s="21">
        <f>SPIKELET_Prod!$E$34</f>
        <v>0</v>
      </c>
      <c r="BA214" s="56">
        <f>SPIKELET_Prod!$C$35</f>
        <v>0</v>
      </c>
      <c r="BB214" s="21">
        <f>SPIKELET_Prod!$E$35</f>
        <v>0</v>
      </c>
      <c r="BC214" s="56">
        <f>SPIKELET_Prod!$C$36</f>
        <v>0</v>
      </c>
      <c r="BD214" s="21">
        <f>SPIKELET_Prod!$E$36</f>
        <v>0</v>
      </c>
      <c r="BE214" s="56">
        <f>SPIKELET_Prod!$C$37</f>
        <v>0</v>
      </c>
      <c r="BF214" s="21">
        <f>SPIKELET_Prod!$E$37</f>
        <v>0</v>
      </c>
      <c r="BG214" s="52"/>
      <c r="BH214" s="16"/>
    </row>
    <row r="215" spans="1:60" x14ac:dyDescent="0.2">
      <c r="A215" s="20"/>
      <c r="B215" s="11" t="s">
        <v>866</v>
      </c>
      <c r="C215" s="211" t="s">
        <v>966</v>
      </c>
      <c r="D215" s="69" t="s">
        <v>12</v>
      </c>
      <c r="E215" s="2" t="s">
        <v>9</v>
      </c>
      <c r="F215" s="40" t="s">
        <v>304</v>
      </c>
      <c r="G215" s="46">
        <f>SPIKELET_Prod!$G$9</f>
        <v>1</v>
      </c>
      <c r="H215" s="72">
        <f>SPIKELET_Prod!$G$10</f>
        <v>2</v>
      </c>
      <c r="I215" s="76">
        <f>SPIKELET_Prod!$F$13</f>
        <v>1</v>
      </c>
      <c r="J215" s="262">
        <f>SPIKELET_Prod!$G$13</f>
        <v>0.8</v>
      </c>
      <c r="K215" s="76">
        <f>SPIKELET_Prod!$F$14</f>
        <v>5</v>
      </c>
      <c r="L215" s="262">
        <f>SPIKELET_Prod!$G$14</f>
        <v>1</v>
      </c>
      <c r="M215" s="76">
        <f>SPIKELET_Prod!$F$15</f>
        <v>0</v>
      </c>
      <c r="N215" s="262">
        <f>SPIKELET_Prod!$G$15</f>
        <v>0</v>
      </c>
      <c r="O215" s="76">
        <f>SPIKELET_Prod!$F$16</f>
        <v>0</v>
      </c>
      <c r="P215" s="262">
        <f>SPIKELET_Prod!$G$16</f>
        <v>0</v>
      </c>
      <c r="Q215" s="76">
        <f>SPIKELET_Prod!$F$17</f>
        <v>0</v>
      </c>
      <c r="R215" s="262">
        <f>SPIKELET_Prod!$G$17</f>
        <v>0</v>
      </c>
      <c r="S215" s="76">
        <f>SPIKELET_Prod!$F$18</f>
        <v>0</v>
      </c>
      <c r="T215" s="262">
        <f>SPIKELET_Prod!$G$18</f>
        <v>0</v>
      </c>
      <c r="U215" s="76">
        <f>SPIKELET_Prod!$F$19</f>
        <v>0</v>
      </c>
      <c r="V215" s="262">
        <f>SPIKELET_Prod!$G$19</f>
        <v>0</v>
      </c>
      <c r="W215" s="76">
        <f>SPIKELET_Prod!$F$20</f>
        <v>0</v>
      </c>
      <c r="X215" s="262">
        <f>SPIKELET_Prod!$G$20</f>
        <v>0</v>
      </c>
      <c r="Y215" s="76">
        <f>SPIKELET_Prod!$F$21</f>
        <v>0</v>
      </c>
      <c r="Z215" s="262">
        <f>SPIKELET_Prod!$G$21</f>
        <v>0</v>
      </c>
      <c r="AA215" s="76">
        <f>SPIKELET_Prod!$F$22</f>
        <v>0</v>
      </c>
      <c r="AB215" s="262">
        <f>SPIKELET_Prod!$G$22</f>
        <v>0</v>
      </c>
      <c r="AC215" s="76">
        <f>SPIKELET_Prod!$F$23</f>
        <v>0</v>
      </c>
      <c r="AD215" s="262">
        <f>SPIKELET_Prod!$G$23</f>
        <v>0</v>
      </c>
      <c r="AE215" s="76">
        <f>SPIKELET_Prod!$F$24</f>
        <v>0</v>
      </c>
      <c r="AF215" s="262">
        <f>SPIKELET_Prod!$G$24</f>
        <v>0</v>
      </c>
      <c r="AG215" s="76">
        <f>SPIKELET_Prod!$F$25</f>
        <v>0</v>
      </c>
      <c r="AH215" s="262">
        <f>SPIKELET_Prod!$G$25</f>
        <v>0</v>
      </c>
      <c r="AI215" s="76">
        <f>SPIKELET_Prod!$F$26</f>
        <v>0</v>
      </c>
      <c r="AJ215" s="262">
        <f>SPIKELET_Prod!$G$26</f>
        <v>0</v>
      </c>
      <c r="AK215" s="76">
        <f>SPIKELET_Prod!$F$27</f>
        <v>0</v>
      </c>
      <c r="AL215" s="262">
        <f>SPIKELET_Prod!$G$27</f>
        <v>0</v>
      </c>
      <c r="AM215" s="76">
        <f>SPIKELET_Prod!$F$28</f>
        <v>0</v>
      </c>
      <c r="AN215" s="262">
        <f>SPIKELET_Prod!$G$28</f>
        <v>0</v>
      </c>
      <c r="AO215" s="76">
        <f>SPIKELET_Prod!$F$29</f>
        <v>0</v>
      </c>
      <c r="AP215" s="262">
        <f>SPIKELET_Prod!$G$29</f>
        <v>0</v>
      </c>
      <c r="AQ215" s="76">
        <f>SPIKELET_Prod!$F$30</f>
        <v>0</v>
      </c>
      <c r="AR215" s="262">
        <f>SPIKELET_Prod!$G$30</f>
        <v>0</v>
      </c>
      <c r="AS215" s="76">
        <f>SPIKELET_Prod!$F$31</f>
        <v>0</v>
      </c>
      <c r="AT215" s="262">
        <f>SPIKELET_Prod!$G$31</f>
        <v>0</v>
      </c>
      <c r="AU215" s="76">
        <f>SPIKELET_Prod!$F$32</f>
        <v>0</v>
      </c>
      <c r="AV215" s="262">
        <f>SPIKELET_Prod!$G$32</f>
        <v>0</v>
      </c>
      <c r="AW215" s="76">
        <f>SPIKELET_Prod!$F$33</f>
        <v>0</v>
      </c>
      <c r="AX215" s="262">
        <f>SPIKELET_Prod!$G$33</f>
        <v>0</v>
      </c>
      <c r="AY215" s="76">
        <f>SPIKELET_Prod!$F$34</f>
        <v>0</v>
      </c>
      <c r="AZ215" s="262">
        <f>SPIKELET_Prod!$G$34</f>
        <v>0</v>
      </c>
      <c r="BA215" s="76">
        <f>SPIKELET_Prod!$F$35</f>
        <v>0</v>
      </c>
      <c r="BB215" s="262">
        <f>SPIKELET_Prod!$G$35</f>
        <v>0</v>
      </c>
      <c r="BC215" s="76">
        <f>SPIKELET_Prod!$F$36</f>
        <v>0</v>
      </c>
      <c r="BD215" s="262">
        <f>SPIKELET_Prod!$G$36</f>
        <v>0</v>
      </c>
      <c r="BE215" s="76">
        <f>SPIKELET_Prod!$F$37</f>
        <v>0</v>
      </c>
      <c r="BF215" s="262">
        <f>SPIKELET_Prod!$G$37</f>
        <v>0</v>
      </c>
      <c r="BG215" s="52" t="s">
        <v>69</v>
      </c>
      <c r="BH215" s="16"/>
    </row>
    <row r="216" spans="1:60" x14ac:dyDescent="0.2">
      <c r="A216" s="20"/>
      <c r="B216" s="11" t="s">
        <v>834</v>
      </c>
      <c r="C216" s="211" t="s">
        <v>967</v>
      </c>
      <c r="D216" s="7" t="s">
        <v>12</v>
      </c>
      <c r="E216" s="9" t="s">
        <v>4</v>
      </c>
      <c r="F216" s="40" t="s">
        <v>11</v>
      </c>
      <c r="G216" s="46">
        <f>SPIKELET_Prod!$I$9</f>
        <v>0</v>
      </c>
      <c r="H216" s="72">
        <f>SPIKELET_Prod!$I$10</f>
        <v>2</v>
      </c>
      <c r="I216" s="56">
        <f>SPIKELET_Prod!$C$13</f>
        <v>1</v>
      </c>
      <c r="J216" s="21">
        <f>SPIKELET_Prod!$I$13</f>
        <v>40</v>
      </c>
      <c r="K216" s="56">
        <f>SPIKELET_Prod!$C$14</f>
        <v>30</v>
      </c>
      <c r="L216" s="21">
        <f>SPIKELET_Prod!$I$14</f>
        <v>30</v>
      </c>
      <c r="M216" s="56">
        <f>SPIKELET_Prod!$C$15</f>
        <v>0</v>
      </c>
      <c r="N216" s="21">
        <f>SPIKELET_Prod!$I$15</f>
        <v>0</v>
      </c>
      <c r="O216" s="56">
        <f>SPIKELET_Prod!$C$16</f>
        <v>0</v>
      </c>
      <c r="P216" s="21">
        <f>SPIKELET_Prod!$I$16</f>
        <v>0</v>
      </c>
      <c r="Q216" s="56">
        <f>SPIKELET_Prod!$C$17</f>
        <v>0</v>
      </c>
      <c r="R216" s="21">
        <f>SPIKELET_Prod!$I$17</f>
        <v>0</v>
      </c>
      <c r="S216" s="56">
        <f>SPIKELET_Prod!$C$18</f>
        <v>0</v>
      </c>
      <c r="T216" s="21">
        <f>SPIKELET_Prod!$I$18</f>
        <v>0</v>
      </c>
      <c r="U216" s="56">
        <f>SPIKELET_Prod!$C$19</f>
        <v>0</v>
      </c>
      <c r="V216" s="21">
        <f>SPIKELET_Prod!$I$19</f>
        <v>0</v>
      </c>
      <c r="W216" s="56">
        <f>SPIKELET_Prod!$C$20</f>
        <v>0</v>
      </c>
      <c r="X216" s="21">
        <f>SPIKELET_Prod!$I$20</f>
        <v>0</v>
      </c>
      <c r="Y216" s="56">
        <f>SPIKELET_Prod!$C$21</f>
        <v>0</v>
      </c>
      <c r="Z216" s="21">
        <f>SPIKELET_Prod!$I$21</f>
        <v>0</v>
      </c>
      <c r="AA216" s="56">
        <f>SPIKELET_Prod!$C$22</f>
        <v>0</v>
      </c>
      <c r="AB216" s="21">
        <f>SPIKELET_Prod!$I$22</f>
        <v>0</v>
      </c>
      <c r="AC216" s="56">
        <f>SPIKELET_Prod!$C$23</f>
        <v>0</v>
      </c>
      <c r="AD216" s="21">
        <f>SPIKELET_Prod!$I$23</f>
        <v>0</v>
      </c>
      <c r="AE216" s="56">
        <f>SPIKELET_Prod!$C$24</f>
        <v>0</v>
      </c>
      <c r="AF216" s="21">
        <f>SPIKELET_Prod!$I$24</f>
        <v>0</v>
      </c>
      <c r="AG216" s="56">
        <f>SPIKELET_Prod!$C$25</f>
        <v>0</v>
      </c>
      <c r="AH216" s="21">
        <f>SPIKELET_Prod!$I$25</f>
        <v>0</v>
      </c>
      <c r="AI216" s="56">
        <f>SPIKELET_Prod!$C$26</f>
        <v>0</v>
      </c>
      <c r="AJ216" s="21">
        <f>SPIKELET_Prod!$I$26</f>
        <v>0</v>
      </c>
      <c r="AK216" s="56">
        <f>SPIKELET_Prod!$C$27</f>
        <v>0</v>
      </c>
      <c r="AL216" s="21">
        <f>SPIKELET_Prod!$I$27</f>
        <v>0</v>
      </c>
      <c r="AM216" s="56">
        <f>SPIKELET_Prod!$C$28</f>
        <v>0</v>
      </c>
      <c r="AN216" s="21">
        <f>SPIKELET_Prod!$I$28</f>
        <v>0</v>
      </c>
      <c r="AO216" s="56">
        <f>SPIKELET_Prod!$C$29</f>
        <v>0</v>
      </c>
      <c r="AP216" s="21">
        <f>SPIKELET_Prod!$I$29</f>
        <v>0</v>
      </c>
      <c r="AQ216" s="56">
        <f>SPIKELET_Prod!$C$30</f>
        <v>0</v>
      </c>
      <c r="AR216" s="21">
        <f>SPIKELET_Prod!$I$30</f>
        <v>0</v>
      </c>
      <c r="AS216" s="56">
        <f>SPIKELET_Prod!$C$31</f>
        <v>0</v>
      </c>
      <c r="AT216" s="21">
        <f>SPIKELET_Prod!$I$31</f>
        <v>0</v>
      </c>
      <c r="AU216" s="56">
        <f>SPIKELET_Prod!$C$32</f>
        <v>0</v>
      </c>
      <c r="AV216" s="21">
        <f>SPIKELET_Prod!$I$32</f>
        <v>0</v>
      </c>
      <c r="AW216" s="56">
        <f>SPIKELET_Prod!$C$33</f>
        <v>0</v>
      </c>
      <c r="AX216" s="21">
        <f>SPIKELET_Prod!$I$33</f>
        <v>0</v>
      </c>
      <c r="AY216" s="56">
        <f>SPIKELET_Prod!$C$34</f>
        <v>0</v>
      </c>
      <c r="AZ216" s="21">
        <f>SPIKELET_Prod!$I$34</f>
        <v>0</v>
      </c>
      <c r="BA216" s="56">
        <f>SPIKELET_Prod!$C$35</f>
        <v>0</v>
      </c>
      <c r="BB216" s="21">
        <f>SPIKELET_Prod!$I$35</f>
        <v>0</v>
      </c>
      <c r="BC216" s="56">
        <f>SPIKELET_Prod!$C$36</f>
        <v>0</v>
      </c>
      <c r="BD216" s="21">
        <f>SPIKELET_Prod!$I$36</f>
        <v>0</v>
      </c>
      <c r="BE216" s="56">
        <f>SPIKELET_Prod!$C$37</f>
        <v>0</v>
      </c>
      <c r="BF216" s="21">
        <f>SPIKELET_Prod!$I$37</f>
        <v>0</v>
      </c>
      <c r="BG216" s="52" t="s">
        <v>69</v>
      </c>
      <c r="BH216" s="16"/>
    </row>
    <row r="217" spans="1:60" x14ac:dyDescent="0.2">
      <c r="A217" s="20"/>
      <c r="B217" s="11" t="s">
        <v>836</v>
      </c>
      <c r="C217" s="211" t="s">
        <v>968</v>
      </c>
      <c r="D217" s="7" t="s">
        <v>12</v>
      </c>
      <c r="E217" s="9" t="s">
        <v>4</v>
      </c>
      <c r="F217" s="40" t="s">
        <v>11</v>
      </c>
      <c r="G217" s="46">
        <f>SPIKELET_Prod!$J$9</f>
        <v>0</v>
      </c>
      <c r="H217" s="72">
        <f>SPIKELET_Prod!$J$10</f>
        <v>2</v>
      </c>
      <c r="I217" s="56">
        <f>SPIKELET_Prod!$C$13</f>
        <v>1</v>
      </c>
      <c r="J217" s="21">
        <f>SPIKELET_Prod!$J$13</f>
        <v>0</v>
      </c>
      <c r="K217" s="56">
        <f>SPIKELET_Prod!$C$14</f>
        <v>30</v>
      </c>
      <c r="L217" s="21">
        <f>SPIKELET_Prod!$J$14</f>
        <v>0</v>
      </c>
      <c r="M217" s="56">
        <f>SPIKELET_Prod!$C$15</f>
        <v>0</v>
      </c>
      <c r="N217" s="21">
        <f>SPIKELET_Prod!$J$15</f>
        <v>0</v>
      </c>
      <c r="O217" s="56">
        <f>SPIKELET_Prod!$C$16</f>
        <v>0</v>
      </c>
      <c r="P217" s="21">
        <f>SPIKELET_Prod!$J$16</f>
        <v>0</v>
      </c>
      <c r="Q217" s="56">
        <f>SPIKELET_Prod!$C$17</f>
        <v>0</v>
      </c>
      <c r="R217" s="21">
        <f>SPIKELET_Prod!$J$17</f>
        <v>0</v>
      </c>
      <c r="S217" s="56">
        <f>SPIKELET_Prod!$C$18</f>
        <v>0</v>
      </c>
      <c r="T217" s="21">
        <f>SPIKELET_Prod!$J$18</f>
        <v>0</v>
      </c>
      <c r="U217" s="56">
        <f>SPIKELET_Prod!$C$19</f>
        <v>0</v>
      </c>
      <c r="V217" s="21">
        <f>SPIKELET_Prod!$J$19</f>
        <v>0</v>
      </c>
      <c r="W217" s="56">
        <f>SPIKELET_Prod!$C$20</f>
        <v>0</v>
      </c>
      <c r="X217" s="21">
        <f>SPIKELET_Prod!$J$20</f>
        <v>0</v>
      </c>
      <c r="Y217" s="56">
        <f>SPIKELET_Prod!$C$21</f>
        <v>0</v>
      </c>
      <c r="Z217" s="21">
        <f>SPIKELET_Prod!$J$21</f>
        <v>0</v>
      </c>
      <c r="AA217" s="56">
        <f>SPIKELET_Prod!$C$22</f>
        <v>0</v>
      </c>
      <c r="AB217" s="21">
        <f>SPIKELET_Prod!$J$22</f>
        <v>0</v>
      </c>
      <c r="AC217" s="56">
        <f>SPIKELET_Prod!$C$23</f>
        <v>0</v>
      </c>
      <c r="AD217" s="21">
        <f>SPIKELET_Prod!$J$23</f>
        <v>0</v>
      </c>
      <c r="AE217" s="56">
        <f>SPIKELET_Prod!$C$24</f>
        <v>0</v>
      </c>
      <c r="AF217" s="21">
        <f>SPIKELET_Prod!$J$24</f>
        <v>0</v>
      </c>
      <c r="AG217" s="56">
        <f>SPIKELET_Prod!$C$25</f>
        <v>0</v>
      </c>
      <c r="AH217" s="21">
        <f>SPIKELET_Prod!$J$25</f>
        <v>0</v>
      </c>
      <c r="AI217" s="56">
        <f>SPIKELET_Prod!$C$26</f>
        <v>0</v>
      </c>
      <c r="AJ217" s="21">
        <f>SPIKELET_Prod!$J$26</f>
        <v>0</v>
      </c>
      <c r="AK217" s="56">
        <f>SPIKELET_Prod!$C$27</f>
        <v>0</v>
      </c>
      <c r="AL217" s="21">
        <f>SPIKELET_Prod!$J$27</f>
        <v>0</v>
      </c>
      <c r="AM217" s="56">
        <f>SPIKELET_Prod!$C$28</f>
        <v>0</v>
      </c>
      <c r="AN217" s="21">
        <f>SPIKELET_Prod!$J$28</f>
        <v>0</v>
      </c>
      <c r="AO217" s="56">
        <f>SPIKELET_Prod!$C$29</f>
        <v>0</v>
      </c>
      <c r="AP217" s="21">
        <f>SPIKELET_Prod!$J$29</f>
        <v>0</v>
      </c>
      <c r="AQ217" s="56">
        <f>SPIKELET_Prod!$C$30</f>
        <v>0</v>
      </c>
      <c r="AR217" s="21">
        <f>SPIKELET_Prod!$J$30</f>
        <v>0</v>
      </c>
      <c r="AS217" s="56">
        <f>SPIKELET_Prod!$C$31</f>
        <v>0</v>
      </c>
      <c r="AT217" s="21">
        <f>SPIKELET_Prod!$J$31</f>
        <v>0</v>
      </c>
      <c r="AU217" s="56">
        <f>SPIKELET_Prod!$C$32</f>
        <v>0</v>
      </c>
      <c r="AV217" s="21">
        <f>SPIKELET_Prod!$J$32</f>
        <v>0</v>
      </c>
      <c r="AW217" s="56">
        <f>SPIKELET_Prod!$C$33</f>
        <v>0</v>
      </c>
      <c r="AX217" s="21">
        <f>SPIKELET_Prod!$J$33</f>
        <v>0</v>
      </c>
      <c r="AY217" s="56">
        <f>SPIKELET_Prod!$C$34</f>
        <v>0</v>
      </c>
      <c r="AZ217" s="21">
        <f>SPIKELET_Prod!$J$34</f>
        <v>0</v>
      </c>
      <c r="BA217" s="56">
        <f>SPIKELET_Prod!$C$35</f>
        <v>0</v>
      </c>
      <c r="BB217" s="21">
        <f>SPIKELET_Prod!$J$35</f>
        <v>0</v>
      </c>
      <c r="BC217" s="56">
        <f>SPIKELET_Prod!$C$36</f>
        <v>0</v>
      </c>
      <c r="BD217" s="21">
        <f>SPIKELET_Prod!$J$36</f>
        <v>0</v>
      </c>
      <c r="BE217" s="56">
        <f>SPIKELET_Prod!$C$37</f>
        <v>0</v>
      </c>
      <c r="BF217" s="21">
        <f>SPIKELET_Prod!$J$37</f>
        <v>0</v>
      </c>
      <c r="BG217" s="52" t="s">
        <v>69</v>
      </c>
      <c r="BH217" s="16"/>
    </row>
    <row r="218" spans="1:60" x14ac:dyDescent="0.2">
      <c r="A218" s="20"/>
      <c r="B218" s="11" t="s">
        <v>837</v>
      </c>
      <c r="C218" s="211" t="s">
        <v>969</v>
      </c>
      <c r="D218" s="69" t="s">
        <v>12</v>
      </c>
      <c r="E218" s="2" t="s">
        <v>9</v>
      </c>
      <c r="F218" s="40" t="s">
        <v>304</v>
      </c>
      <c r="G218" s="46">
        <f>SPIKELET_Prod!$L$9</f>
        <v>1</v>
      </c>
      <c r="H218" s="72">
        <f>SPIKELET_Prod!$L$10</f>
        <v>2</v>
      </c>
      <c r="I218" s="76">
        <f>SPIKELET_Prod!$K$13</f>
        <v>1</v>
      </c>
      <c r="J218" s="262">
        <f>SPIKELET_Prod!$L$13</f>
        <v>0.7</v>
      </c>
      <c r="K218" s="76">
        <f>SPIKELET_Prod!$K$14</f>
        <v>10</v>
      </c>
      <c r="L218" s="262">
        <f>SPIKELET_Prod!$L$14</f>
        <v>1</v>
      </c>
      <c r="M218" s="76">
        <f>SPIKELET_Prod!$K$15</f>
        <v>0</v>
      </c>
      <c r="N218" s="262">
        <f>SPIKELET_Prod!$L$15</f>
        <v>0</v>
      </c>
      <c r="O218" s="76">
        <f>SPIKELET_Prod!$K$16</f>
        <v>0</v>
      </c>
      <c r="P218" s="262">
        <f>SPIKELET_Prod!$L$16</f>
        <v>0</v>
      </c>
      <c r="Q218" s="76">
        <f>SPIKELET_Prod!$K$17</f>
        <v>0</v>
      </c>
      <c r="R218" s="262">
        <f>SPIKELET_Prod!$L$17</f>
        <v>0</v>
      </c>
      <c r="S218" s="76">
        <f>SPIKELET_Prod!$K$18</f>
        <v>0</v>
      </c>
      <c r="T218" s="262">
        <f>SPIKELET_Prod!$L$18</f>
        <v>0</v>
      </c>
      <c r="U218" s="76">
        <f>SPIKELET_Prod!$K$19</f>
        <v>0</v>
      </c>
      <c r="V218" s="262">
        <f>SPIKELET_Prod!$L$19</f>
        <v>0</v>
      </c>
      <c r="W218" s="76">
        <f>SPIKELET_Prod!$K$20</f>
        <v>0</v>
      </c>
      <c r="X218" s="262">
        <f>SPIKELET_Prod!$L$20</f>
        <v>0</v>
      </c>
      <c r="Y218" s="76">
        <f>SPIKELET_Prod!$K$21</f>
        <v>0</v>
      </c>
      <c r="Z218" s="262">
        <f>SPIKELET_Prod!$L$21</f>
        <v>0</v>
      </c>
      <c r="AA218" s="76">
        <f>SPIKELET_Prod!$K$22</f>
        <v>0</v>
      </c>
      <c r="AB218" s="262">
        <f>SPIKELET_Prod!$L$22</f>
        <v>0</v>
      </c>
      <c r="AC218" s="76">
        <f>SPIKELET_Prod!$K$23</f>
        <v>0</v>
      </c>
      <c r="AD218" s="262">
        <f>SPIKELET_Prod!$L$23</f>
        <v>0</v>
      </c>
      <c r="AE218" s="76">
        <f>SPIKELET_Prod!$K$24</f>
        <v>0</v>
      </c>
      <c r="AF218" s="262">
        <f>SPIKELET_Prod!$L$24</f>
        <v>0</v>
      </c>
      <c r="AG218" s="76">
        <f>SPIKELET_Prod!$K$25</f>
        <v>0</v>
      </c>
      <c r="AH218" s="262">
        <f>SPIKELET_Prod!$L$25</f>
        <v>0</v>
      </c>
      <c r="AI218" s="76">
        <f>SPIKELET_Prod!$K$26</f>
        <v>0</v>
      </c>
      <c r="AJ218" s="262">
        <f>SPIKELET_Prod!$L$26</f>
        <v>0</v>
      </c>
      <c r="AK218" s="76">
        <f>SPIKELET_Prod!$K$27</f>
        <v>0</v>
      </c>
      <c r="AL218" s="262">
        <f>SPIKELET_Prod!$L$27</f>
        <v>0</v>
      </c>
      <c r="AM218" s="76">
        <f>SPIKELET_Prod!$K$28</f>
        <v>0</v>
      </c>
      <c r="AN218" s="262">
        <f>SPIKELET_Prod!$L$28</f>
        <v>0</v>
      </c>
      <c r="AO218" s="76">
        <f>SPIKELET_Prod!$K$29</f>
        <v>0</v>
      </c>
      <c r="AP218" s="262">
        <f>SPIKELET_Prod!$L$29</f>
        <v>0</v>
      </c>
      <c r="AQ218" s="76">
        <f>SPIKELET_Prod!$K$30</f>
        <v>0</v>
      </c>
      <c r="AR218" s="262">
        <f>SPIKELET_Prod!$L$30</f>
        <v>0</v>
      </c>
      <c r="AS218" s="76">
        <f>SPIKELET_Prod!$K$31</f>
        <v>0</v>
      </c>
      <c r="AT218" s="262">
        <f>SPIKELET_Prod!$L$31</f>
        <v>0</v>
      </c>
      <c r="AU218" s="76">
        <f>SPIKELET_Prod!$K$32</f>
        <v>0</v>
      </c>
      <c r="AV218" s="262">
        <f>SPIKELET_Prod!$L$32</f>
        <v>0</v>
      </c>
      <c r="AW218" s="76">
        <f>SPIKELET_Prod!$K$33</f>
        <v>0</v>
      </c>
      <c r="AX218" s="262">
        <f>SPIKELET_Prod!$L$33</f>
        <v>0</v>
      </c>
      <c r="AY218" s="76">
        <f>SPIKELET_Prod!$K$34</f>
        <v>0</v>
      </c>
      <c r="AZ218" s="262">
        <f>SPIKELET_Prod!$L$34</f>
        <v>0</v>
      </c>
      <c r="BA218" s="76">
        <f>SPIKELET_Prod!$K$35</f>
        <v>0</v>
      </c>
      <c r="BB218" s="262">
        <f>SPIKELET_Prod!$L$35</f>
        <v>0</v>
      </c>
      <c r="BC218" s="76">
        <f>SPIKELET_Prod!$K$36</f>
        <v>0</v>
      </c>
      <c r="BD218" s="262">
        <f>SPIKELET_Prod!$L$36</f>
        <v>0</v>
      </c>
      <c r="BE218" s="76">
        <f>SPIKELET_Prod!$K$37</f>
        <v>0</v>
      </c>
      <c r="BF218" s="262">
        <f>SPIKELET_Prod!$L$37</f>
        <v>0</v>
      </c>
      <c r="BG218" s="52" t="s">
        <v>69</v>
      </c>
      <c r="BH218" s="16"/>
    </row>
    <row r="219" spans="1:60" x14ac:dyDescent="0.2">
      <c r="A219" s="20"/>
      <c r="B219" s="10" t="s">
        <v>36</v>
      </c>
      <c r="C219" s="211" t="s">
        <v>970</v>
      </c>
      <c r="D219" s="15" t="s">
        <v>12</v>
      </c>
      <c r="E219" s="9" t="s">
        <v>0</v>
      </c>
      <c r="F219" s="40" t="s">
        <v>7</v>
      </c>
      <c r="G219" s="46">
        <f>SPIKELET_Prod!$Q$9</f>
        <v>1</v>
      </c>
      <c r="H219" s="72">
        <f>SPIKELET_Prod!$Q$10</f>
        <v>1</v>
      </c>
      <c r="I219" s="58">
        <f>SPIKELET_Prod!$P$13</f>
        <v>0</v>
      </c>
      <c r="J219" s="21">
        <f>SPIKELET_Prod!$Q$13</f>
        <v>1</v>
      </c>
      <c r="K219" s="58">
        <f>SPIKELET_Prod!$P$14</f>
        <v>0</v>
      </c>
      <c r="L219" s="21">
        <f>SPIKELET_Prod!$Q$14</f>
        <v>0</v>
      </c>
      <c r="M219" s="58">
        <f>SPIKELET_Prod!$P$15</f>
        <v>0</v>
      </c>
      <c r="N219" s="21">
        <f>SPIKELET_Prod!$Q$15</f>
        <v>0</v>
      </c>
      <c r="O219" s="58">
        <f>SPIKELET_Prod!$P$16</f>
        <v>0</v>
      </c>
      <c r="P219" s="21">
        <f>SPIKELET_Prod!$Q$16</f>
        <v>0</v>
      </c>
      <c r="Q219" s="58">
        <f>SPIKELET_Prod!$P$17</f>
        <v>0</v>
      </c>
      <c r="R219" s="21">
        <f>SPIKELET_Prod!$Q$17</f>
        <v>0</v>
      </c>
      <c r="S219" s="58">
        <f>SPIKELET_Prod!$P$18</f>
        <v>0</v>
      </c>
      <c r="T219" s="21">
        <f>SPIKELET_Prod!$Q$18</f>
        <v>0</v>
      </c>
      <c r="U219" s="58">
        <f>SPIKELET_Prod!$P$19</f>
        <v>0</v>
      </c>
      <c r="V219" s="21">
        <f>SPIKELET_Prod!$Q$19</f>
        <v>0</v>
      </c>
      <c r="W219" s="58">
        <f>SPIKELET_Prod!$P$20</f>
        <v>0</v>
      </c>
      <c r="X219" s="21">
        <f>SPIKELET_Prod!$Q$20</f>
        <v>0</v>
      </c>
      <c r="Y219" s="58">
        <f>SPIKELET_Prod!$P$21</f>
        <v>0</v>
      </c>
      <c r="Z219" s="21">
        <f>SPIKELET_Prod!$Q$21</f>
        <v>0</v>
      </c>
      <c r="AA219" s="58">
        <f>SPIKELET_Prod!$P$22</f>
        <v>0</v>
      </c>
      <c r="AB219" s="21">
        <f>SPIKELET_Prod!$Q$22</f>
        <v>0</v>
      </c>
      <c r="AC219" s="58">
        <f>SPIKELET_Prod!$P$23</f>
        <v>0</v>
      </c>
      <c r="AD219" s="21">
        <f>SPIKELET_Prod!$Q$23</f>
        <v>0</v>
      </c>
      <c r="AE219" s="58">
        <f>SPIKELET_Prod!$P$24</f>
        <v>0</v>
      </c>
      <c r="AF219" s="21">
        <f>SPIKELET_Prod!$Q$24</f>
        <v>0</v>
      </c>
      <c r="AG219" s="58">
        <f>SPIKELET_Prod!$P$25</f>
        <v>0</v>
      </c>
      <c r="AH219" s="21">
        <f>SPIKELET_Prod!$Q$25</f>
        <v>0</v>
      </c>
      <c r="AI219" s="58">
        <f>SPIKELET_Prod!$P$26</f>
        <v>0</v>
      </c>
      <c r="AJ219" s="21">
        <f>SPIKELET_Prod!$Q$26</f>
        <v>0</v>
      </c>
      <c r="AK219" s="58">
        <f>SPIKELET_Prod!$P$27</f>
        <v>0</v>
      </c>
      <c r="AL219" s="21">
        <f>SPIKELET_Prod!$Q$27</f>
        <v>0</v>
      </c>
      <c r="AM219" s="58">
        <f>SPIKELET_Prod!$P$28</f>
        <v>0</v>
      </c>
      <c r="AN219" s="21">
        <f>SPIKELET_Prod!$Q$28</f>
        <v>0</v>
      </c>
      <c r="AO219" s="58">
        <f>SPIKELET_Prod!$P$29</f>
        <v>0</v>
      </c>
      <c r="AP219" s="21">
        <f>SPIKELET_Prod!$Q$29</f>
        <v>0</v>
      </c>
      <c r="AQ219" s="58">
        <f>SPIKELET_Prod!$P$30</f>
        <v>0</v>
      </c>
      <c r="AR219" s="21">
        <f>SPIKELET_Prod!$Q$30</f>
        <v>0</v>
      </c>
      <c r="AS219" s="58">
        <f>SPIKELET_Prod!$P$31</f>
        <v>0</v>
      </c>
      <c r="AT219" s="21">
        <f>SPIKELET_Prod!$Q$31</f>
        <v>0</v>
      </c>
      <c r="AU219" s="58">
        <f>SPIKELET_Prod!$P$32</f>
        <v>0</v>
      </c>
      <c r="AV219" s="21">
        <f>SPIKELET_Prod!$Q$32</f>
        <v>0</v>
      </c>
      <c r="AW219" s="58">
        <f>SPIKELET_Prod!$P$33</f>
        <v>0</v>
      </c>
      <c r="AX219" s="21">
        <f>SPIKELET_Prod!$Q$33</f>
        <v>0</v>
      </c>
      <c r="AY219" s="58">
        <f>SPIKELET_Prod!$P$34</f>
        <v>0</v>
      </c>
      <c r="AZ219" s="21">
        <f>SPIKELET_Prod!$Q$34</f>
        <v>0</v>
      </c>
      <c r="BA219" s="58">
        <f>SPIKELET_Prod!$P$35</f>
        <v>0</v>
      </c>
      <c r="BB219" s="21">
        <f>SPIKELET_Prod!$Q$35</f>
        <v>0</v>
      </c>
      <c r="BC219" s="58">
        <f>SPIKELET_Prod!$P$36</f>
        <v>0</v>
      </c>
      <c r="BD219" s="21">
        <f>SPIKELET_Prod!$Q$36</f>
        <v>0</v>
      </c>
      <c r="BE219" s="58">
        <f>SPIKELET_Prod!$P$37</f>
        <v>0</v>
      </c>
      <c r="BF219" s="21">
        <f>SPIKELET_Prod!$Q$37</f>
        <v>0</v>
      </c>
      <c r="BG219" s="52" t="s">
        <v>69</v>
      </c>
      <c r="BH219" s="16"/>
    </row>
    <row r="220" spans="1:60" x14ac:dyDescent="0.2">
      <c r="A220" s="20"/>
      <c r="B220" s="11" t="s">
        <v>37</v>
      </c>
      <c r="C220" s="211" t="s">
        <v>971</v>
      </c>
      <c r="D220" s="15" t="s">
        <v>12</v>
      </c>
      <c r="E220" s="9" t="s">
        <v>0</v>
      </c>
      <c r="F220" s="40" t="s">
        <v>7</v>
      </c>
      <c r="G220" s="46">
        <f>SPIKELET_Prod!$R$9</f>
        <v>1</v>
      </c>
      <c r="H220" s="72">
        <f>SPIKELET_Prod!$R$10</f>
        <v>1</v>
      </c>
      <c r="I220" s="58">
        <f>SPIKELET_Prod!$P$13</f>
        <v>0</v>
      </c>
      <c r="J220" s="21">
        <f>SPIKELET_Prod!$R$13</f>
        <v>0</v>
      </c>
      <c r="K220" s="58">
        <f>SPIKELET_Prod!$P$14</f>
        <v>0</v>
      </c>
      <c r="L220" s="21">
        <f>SPIKELET_Prod!$R$14</f>
        <v>0</v>
      </c>
      <c r="M220" s="58">
        <f>SPIKELET_Prod!$P$15</f>
        <v>0</v>
      </c>
      <c r="N220" s="21">
        <f>SPIKELET_Prod!$R$15</f>
        <v>0</v>
      </c>
      <c r="O220" s="58">
        <f>SPIKELET_Prod!$P$16</f>
        <v>0</v>
      </c>
      <c r="P220" s="21">
        <f>SPIKELET_Prod!$R$16</f>
        <v>0</v>
      </c>
      <c r="Q220" s="58">
        <f>SPIKELET_Prod!$P$17</f>
        <v>0</v>
      </c>
      <c r="R220" s="21">
        <f>SPIKELET_Prod!$R$17</f>
        <v>0</v>
      </c>
      <c r="S220" s="58">
        <f>SPIKELET_Prod!$P$18</f>
        <v>0</v>
      </c>
      <c r="T220" s="21">
        <f>SPIKELET_Prod!$R$18</f>
        <v>0</v>
      </c>
      <c r="U220" s="58">
        <f>SPIKELET_Prod!$P$19</f>
        <v>0</v>
      </c>
      <c r="V220" s="21">
        <f>SPIKELET_Prod!$R$19</f>
        <v>0</v>
      </c>
      <c r="W220" s="58">
        <f>SPIKELET_Prod!$P$20</f>
        <v>0</v>
      </c>
      <c r="X220" s="21">
        <f>SPIKELET_Prod!$R$20</f>
        <v>0</v>
      </c>
      <c r="Y220" s="58">
        <f>SPIKELET_Prod!$P$21</f>
        <v>0</v>
      </c>
      <c r="Z220" s="21">
        <f>SPIKELET_Prod!$R$21</f>
        <v>0</v>
      </c>
      <c r="AA220" s="58">
        <f>SPIKELET_Prod!$P$22</f>
        <v>0</v>
      </c>
      <c r="AB220" s="21">
        <f>SPIKELET_Prod!$R$22</f>
        <v>0</v>
      </c>
      <c r="AC220" s="58">
        <f>SPIKELET_Prod!$P$23</f>
        <v>0</v>
      </c>
      <c r="AD220" s="21">
        <f>SPIKELET_Prod!$R$23</f>
        <v>0</v>
      </c>
      <c r="AE220" s="58">
        <f>SPIKELET_Prod!$P$24</f>
        <v>0</v>
      </c>
      <c r="AF220" s="21">
        <f>SPIKELET_Prod!$R$24</f>
        <v>0</v>
      </c>
      <c r="AG220" s="58">
        <f>SPIKELET_Prod!$P$25</f>
        <v>0</v>
      </c>
      <c r="AH220" s="21">
        <f>SPIKELET_Prod!$R$25</f>
        <v>0</v>
      </c>
      <c r="AI220" s="58">
        <f>SPIKELET_Prod!$P$26</f>
        <v>0</v>
      </c>
      <c r="AJ220" s="21">
        <f>SPIKELET_Prod!$R$26</f>
        <v>0</v>
      </c>
      <c r="AK220" s="58">
        <f>SPIKELET_Prod!$P$27</f>
        <v>0</v>
      </c>
      <c r="AL220" s="21">
        <f>SPIKELET_Prod!$R$27</f>
        <v>0</v>
      </c>
      <c r="AM220" s="58">
        <f>SPIKELET_Prod!$P$28</f>
        <v>0</v>
      </c>
      <c r="AN220" s="21">
        <f>SPIKELET_Prod!$R$28</f>
        <v>0</v>
      </c>
      <c r="AO220" s="58">
        <f>SPIKELET_Prod!$P$29</f>
        <v>0</v>
      </c>
      <c r="AP220" s="21">
        <f>SPIKELET_Prod!$R$29</f>
        <v>0</v>
      </c>
      <c r="AQ220" s="58">
        <f>SPIKELET_Prod!$P$30</f>
        <v>0</v>
      </c>
      <c r="AR220" s="21">
        <f>SPIKELET_Prod!$R$30</f>
        <v>0</v>
      </c>
      <c r="AS220" s="58">
        <f>SPIKELET_Prod!$P$31</f>
        <v>0</v>
      </c>
      <c r="AT220" s="21">
        <f>SPIKELET_Prod!$R$31</f>
        <v>0</v>
      </c>
      <c r="AU220" s="58">
        <f>SPIKELET_Prod!$P$32</f>
        <v>0</v>
      </c>
      <c r="AV220" s="21">
        <f>SPIKELET_Prod!$R$32</f>
        <v>0</v>
      </c>
      <c r="AW220" s="58">
        <f>SPIKELET_Prod!$P$33</f>
        <v>0</v>
      </c>
      <c r="AX220" s="21">
        <f>SPIKELET_Prod!$R$33</f>
        <v>0</v>
      </c>
      <c r="AY220" s="58">
        <f>SPIKELET_Prod!$P$34</f>
        <v>0</v>
      </c>
      <c r="AZ220" s="21">
        <f>SPIKELET_Prod!$R$34</f>
        <v>0</v>
      </c>
      <c r="BA220" s="58">
        <f>SPIKELET_Prod!$P$35</f>
        <v>0</v>
      </c>
      <c r="BB220" s="21">
        <f>SPIKELET_Prod!$R$35</f>
        <v>0</v>
      </c>
      <c r="BC220" s="58">
        <f>SPIKELET_Prod!$P$36</f>
        <v>0</v>
      </c>
      <c r="BD220" s="21">
        <f>SPIKELET_Prod!$R$36</f>
        <v>0</v>
      </c>
      <c r="BE220" s="58">
        <f>SPIKELET_Prod!$P$37</f>
        <v>0</v>
      </c>
      <c r="BF220" s="21">
        <f>SPIKELET_Prod!$R$37</f>
        <v>0</v>
      </c>
      <c r="BG220" s="52" t="s">
        <v>69</v>
      </c>
      <c r="BH220" s="16"/>
    </row>
    <row r="221" spans="1:60" x14ac:dyDescent="0.2">
      <c r="A221" s="20"/>
      <c r="B221" s="11" t="s">
        <v>38</v>
      </c>
      <c r="C221" s="211" t="s">
        <v>972</v>
      </c>
      <c r="D221" s="15" t="s">
        <v>12</v>
      </c>
      <c r="E221" s="9" t="s">
        <v>0</v>
      </c>
      <c r="F221" s="40" t="s">
        <v>7</v>
      </c>
      <c r="G221" s="46">
        <f>SPIKELET_Prod!$S$9</f>
        <v>1</v>
      </c>
      <c r="H221" s="72">
        <f>SPIKELET_Prod!$S$10</f>
        <v>1</v>
      </c>
      <c r="I221" s="58">
        <f>SPIKELET_Prod!$P$13</f>
        <v>0</v>
      </c>
      <c r="J221" s="21">
        <f>SPIKELET_Prod!$S$13</f>
        <v>0.2</v>
      </c>
      <c r="K221" s="58">
        <f>SPIKELET_Prod!$P$14</f>
        <v>0</v>
      </c>
      <c r="L221" s="21">
        <f>SPIKELET_Prod!$S$14</f>
        <v>0</v>
      </c>
      <c r="M221" s="58">
        <f>SPIKELET_Prod!$P$15</f>
        <v>0</v>
      </c>
      <c r="N221" s="21">
        <f>SPIKELET_Prod!$S$15</f>
        <v>0</v>
      </c>
      <c r="O221" s="58">
        <f>SPIKELET_Prod!$P$16</f>
        <v>0</v>
      </c>
      <c r="P221" s="21">
        <f>SPIKELET_Prod!$S$16</f>
        <v>0</v>
      </c>
      <c r="Q221" s="58">
        <f>SPIKELET_Prod!$P$17</f>
        <v>0</v>
      </c>
      <c r="R221" s="21">
        <f>SPIKELET_Prod!$S$17</f>
        <v>0</v>
      </c>
      <c r="S221" s="58">
        <f>SPIKELET_Prod!$P$18</f>
        <v>0</v>
      </c>
      <c r="T221" s="21">
        <f>SPIKELET_Prod!$S$18</f>
        <v>0</v>
      </c>
      <c r="U221" s="58">
        <f>SPIKELET_Prod!$P$19</f>
        <v>0</v>
      </c>
      <c r="V221" s="21">
        <f>SPIKELET_Prod!$S$19</f>
        <v>0</v>
      </c>
      <c r="W221" s="58">
        <f>SPIKELET_Prod!$P$20</f>
        <v>0</v>
      </c>
      <c r="X221" s="21">
        <f>SPIKELET_Prod!$S$20</f>
        <v>0</v>
      </c>
      <c r="Y221" s="58">
        <f>SPIKELET_Prod!$P$21</f>
        <v>0</v>
      </c>
      <c r="Z221" s="21">
        <f>SPIKELET_Prod!$S$21</f>
        <v>0</v>
      </c>
      <c r="AA221" s="58">
        <f>SPIKELET_Prod!$P$22</f>
        <v>0</v>
      </c>
      <c r="AB221" s="21">
        <f>SPIKELET_Prod!$S$22</f>
        <v>0</v>
      </c>
      <c r="AC221" s="58">
        <f>SPIKELET_Prod!$P$23</f>
        <v>0</v>
      </c>
      <c r="AD221" s="21">
        <f>SPIKELET_Prod!$S$23</f>
        <v>0</v>
      </c>
      <c r="AE221" s="58">
        <f>SPIKELET_Prod!$P$24</f>
        <v>0</v>
      </c>
      <c r="AF221" s="21">
        <f>SPIKELET_Prod!$S$24</f>
        <v>0</v>
      </c>
      <c r="AG221" s="58">
        <f>SPIKELET_Prod!$P$25</f>
        <v>0</v>
      </c>
      <c r="AH221" s="21">
        <f>SPIKELET_Prod!$S$25</f>
        <v>0</v>
      </c>
      <c r="AI221" s="58">
        <f>SPIKELET_Prod!$P$26</f>
        <v>0</v>
      </c>
      <c r="AJ221" s="21">
        <f>SPIKELET_Prod!$S$26</f>
        <v>0</v>
      </c>
      <c r="AK221" s="58">
        <f>SPIKELET_Prod!$P$27</f>
        <v>0</v>
      </c>
      <c r="AL221" s="21">
        <f>SPIKELET_Prod!$S$27</f>
        <v>0</v>
      </c>
      <c r="AM221" s="58">
        <f>SPIKELET_Prod!$P$28</f>
        <v>0</v>
      </c>
      <c r="AN221" s="21">
        <f>SPIKELET_Prod!$S$28</f>
        <v>0</v>
      </c>
      <c r="AO221" s="58">
        <f>SPIKELET_Prod!$P$29</f>
        <v>0</v>
      </c>
      <c r="AP221" s="21">
        <f>SPIKELET_Prod!$S$29</f>
        <v>0</v>
      </c>
      <c r="AQ221" s="58">
        <f>SPIKELET_Prod!$P$30</f>
        <v>0</v>
      </c>
      <c r="AR221" s="21">
        <f>SPIKELET_Prod!$S$30</f>
        <v>0</v>
      </c>
      <c r="AS221" s="58">
        <f>SPIKELET_Prod!$P$31</f>
        <v>0</v>
      </c>
      <c r="AT221" s="21">
        <f>SPIKELET_Prod!$S$31</f>
        <v>0</v>
      </c>
      <c r="AU221" s="58">
        <f>SPIKELET_Prod!$P$32</f>
        <v>0</v>
      </c>
      <c r="AV221" s="21">
        <f>SPIKELET_Prod!$S$32</f>
        <v>0</v>
      </c>
      <c r="AW221" s="58">
        <f>SPIKELET_Prod!$P$33</f>
        <v>0</v>
      </c>
      <c r="AX221" s="21">
        <f>SPIKELET_Prod!$S$33</f>
        <v>0</v>
      </c>
      <c r="AY221" s="58">
        <f>SPIKELET_Prod!$P$34</f>
        <v>0</v>
      </c>
      <c r="AZ221" s="21">
        <f>SPIKELET_Prod!$S$34</f>
        <v>0</v>
      </c>
      <c r="BA221" s="58">
        <f>SPIKELET_Prod!$P$35</f>
        <v>0</v>
      </c>
      <c r="BB221" s="21">
        <f>SPIKELET_Prod!$S$35</f>
        <v>0</v>
      </c>
      <c r="BC221" s="58">
        <f>SPIKELET_Prod!$P$36</f>
        <v>0</v>
      </c>
      <c r="BD221" s="21">
        <f>SPIKELET_Prod!$S$36</f>
        <v>0</v>
      </c>
      <c r="BE221" s="58">
        <f>SPIKELET_Prod!$P$37</f>
        <v>0</v>
      </c>
      <c r="BF221" s="21">
        <f>SPIKELET_Prod!$S$37</f>
        <v>0</v>
      </c>
      <c r="BG221" s="52" t="s">
        <v>69</v>
      </c>
      <c r="BH221" s="16"/>
    </row>
    <row r="222" spans="1:60" x14ac:dyDescent="0.2">
      <c r="A222" s="20"/>
      <c r="B222" s="11" t="s">
        <v>39</v>
      </c>
      <c r="C222" s="211" t="s">
        <v>973</v>
      </c>
      <c r="D222" s="15" t="s">
        <v>12</v>
      </c>
      <c r="E222" s="9" t="s">
        <v>0</v>
      </c>
      <c r="F222" s="40" t="s">
        <v>7</v>
      </c>
      <c r="G222" s="46">
        <f>SPIKELET_Prod!$T$9</f>
        <v>1</v>
      </c>
      <c r="H222" s="72">
        <f>SPIKELET_Prod!$T$10</f>
        <v>1</v>
      </c>
      <c r="I222" s="58">
        <f>SPIKELET_Prod!$P$13</f>
        <v>0</v>
      </c>
      <c r="J222" s="21">
        <f>SPIKELET_Prod!$T$13</f>
        <v>0</v>
      </c>
      <c r="K222" s="58">
        <f>SPIKELET_Prod!$P$14</f>
        <v>0</v>
      </c>
      <c r="L222" s="21">
        <f>SPIKELET_Prod!$T$14</f>
        <v>0</v>
      </c>
      <c r="M222" s="58">
        <f>SPIKELET_Prod!$P$15</f>
        <v>0</v>
      </c>
      <c r="N222" s="21">
        <f>SPIKELET_Prod!$T$15</f>
        <v>0</v>
      </c>
      <c r="O222" s="58">
        <f>SPIKELET_Prod!$P$16</f>
        <v>0</v>
      </c>
      <c r="P222" s="21">
        <f>SPIKELET_Prod!$T$16</f>
        <v>0</v>
      </c>
      <c r="Q222" s="58">
        <f>SPIKELET_Prod!$P$17</f>
        <v>0</v>
      </c>
      <c r="R222" s="21">
        <f>SPIKELET_Prod!$T$17</f>
        <v>0</v>
      </c>
      <c r="S222" s="58">
        <f>SPIKELET_Prod!$P$18</f>
        <v>0</v>
      </c>
      <c r="T222" s="21">
        <f>SPIKELET_Prod!$T$18</f>
        <v>0</v>
      </c>
      <c r="U222" s="58">
        <f>SPIKELET_Prod!$P$19</f>
        <v>0</v>
      </c>
      <c r="V222" s="21">
        <f>SPIKELET_Prod!$T$19</f>
        <v>0</v>
      </c>
      <c r="W222" s="58">
        <f>SPIKELET_Prod!$P$20</f>
        <v>0</v>
      </c>
      <c r="X222" s="21">
        <f>SPIKELET_Prod!$T$20</f>
        <v>0</v>
      </c>
      <c r="Y222" s="58">
        <f>SPIKELET_Prod!$P$21</f>
        <v>0</v>
      </c>
      <c r="Z222" s="21">
        <f>SPIKELET_Prod!$T$21</f>
        <v>0</v>
      </c>
      <c r="AA222" s="58">
        <f>SPIKELET_Prod!$P$22</f>
        <v>0</v>
      </c>
      <c r="AB222" s="21">
        <f>SPIKELET_Prod!$T$22</f>
        <v>0</v>
      </c>
      <c r="AC222" s="58">
        <f>SPIKELET_Prod!$P$23</f>
        <v>0</v>
      </c>
      <c r="AD222" s="21">
        <f>SPIKELET_Prod!$T$23</f>
        <v>0</v>
      </c>
      <c r="AE222" s="58">
        <f>SPIKELET_Prod!$P$24</f>
        <v>0</v>
      </c>
      <c r="AF222" s="21">
        <f>SPIKELET_Prod!$T$24</f>
        <v>0</v>
      </c>
      <c r="AG222" s="58">
        <f>SPIKELET_Prod!$P$25</f>
        <v>0</v>
      </c>
      <c r="AH222" s="21">
        <f>SPIKELET_Prod!$T$25</f>
        <v>0</v>
      </c>
      <c r="AI222" s="58">
        <f>SPIKELET_Prod!$P$26</f>
        <v>0</v>
      </c>
      <c r="AJ222" s="21">
        <f>SPIKELET_Prod!$T$26</f>
        <v>0</v>
      </c>
      <c r="AK222" s="58">
        <f>SPIKELET_Prod!$P$27</f>
        <v>0</v>
      </c>
      <c r="AL222" s="21">
        <f>SPIKELET_Prod!$T$27</f>
        <v>0</v>
      </c>
      <c r="AM222" s="58">
        <f>SPIKELET_Prod!$P$28</f>
        <v>0</v>
      </c>
      <c r="AN222" s="21">
        <f>SPIKELET_Prod!$T$28</f>
        <v>0</v>
      </c>
      <c r="AO222" s="58">
        <f>SPIKELET_Prod!$P$29</f>
        <v>0</v>
      </c>
      <c r="AP222" s="21">
        <f>SPIKELET_Prod!$T$29</f>
        <v>0</v>
      </c>
      <c r="AQ222" s="58">
        <f>SPIKELET_Prod!$P$30</f>
        <v>0</v>
      </c>
      <c r="AR222" s="21">
        <f>SPIKELET_Prod!$T$30</f>
        <v>0</v>
      </c>
      <c r="AS222" s="58">
        <f>SPIKELET_Prod!$P$31</f>
        <v>0</v>
      </c>
      <c r="AT222" s="21">
        <f>SPIKELET_Prod!$T$31</f>
        <v>0</v>
      </c>
      <c r="AU222" s="58">
        <f>SPIKELET_Prod!$P$32</f>
        <v>0</v>
      </c>
      <c r="AV222" s="21">
        <f>SPIKELET_Prod!$T$32</f>
        <v>0</v>
      </c>
      <c r="AW222" s="58">
        <f>SPIKELET_Prod!$P$33</f>
        <v>0</v>
      </c>
      <c r="AX222" s="21">
        <f>SPIKELET_Prod!$T$33</f>
        <v>0</v>
      </c>
      <c r="AY222" s="58">
        <f>SPIKELET_Prod!$P$34</f>
        <v>0</v>
      </c>
      <c r="AZ222" s="21">
        <f>SPIKELET_Prod!$T$34</f>
        <v>0</v>
      </c>
      <c r="BA222" s="58">
        <f>SPIKELET_Prod!$P$35</f>
        <v>0</v>
      </c>
      <c r="BB222" s="21">
        <f>SPIKELET_Prod!$T$35</f>
        <v>0</v>
      </c>
      <c r="BC222" s="58">
        <f>SPIKELET_Prod!$P$36</f>
        <v>0</v>
      </c>
      <c r="BD222" s="21">
        <f>SPIKELET_Prod!$T$36</f>
        <v>0</v>
      </c>
      <c r="BE222" s="58">
        <f>SPIKELET_Prod!$P$37</f>
        <v>0</v>
      </c>
      <c r="BF222" s="21">
        <f>SPIKELET_Prod!$T$37</f>
        <v>0</v>
      </c>
      <c r="BG222" s="52" t="s">
        <v>69</v>
      </c>
      <c r="BH222" s="16"/>
    </row>
    <row r="223" spans="1:60" x14ac:dyDescent="0.2">
      <c r="A223" s="20"/>
      <c r="B223" s="11" t="s">
        <v>103</v>
      </c>
      <c r="C223" s="2" t="s">
        <v>102</v>
      </c>
      <c r="D223" s="15" t="s">
        <v>12</v>
      </c>
      <c r="E223" s="2" t="s">
        <v>2</v>
      </c>
      <c r="F223" s="40" t="s">
        <v>7</v>
      </c>
      <c r="G223" s="46">
        <f>SPIKELET_Prod!$Y$9</f>
        <v>1</v>
      </c>
      <c r="H223" s="72">
        <f>SPIKELET_Prod!$Y$10</f>
        <v>1</v>
      </c>
      <c r="I223" s="58">
        <f>SPIKELET_Prod!$X$13</f>
        <v>0</v>
      </c>
      <c r="J223" s="21">
        <f>SPIKELET_Prod!$Y$13</f>
        <v>3</v>
      </c>
      <c r="K223" s="58">
        <f>SPIKELET_Prod!$X$14</f>
        <v>0</v>
      </c>
      <c r="L223" s="21">
        <f>SPIKELET_Prod!$Y$14</f>
        <v>0</v>
      </c>
      <c r="M223" s="58">
        <f>SPIKELET_Prod!$X$15</f>
        <v>0</v>
      </c>
      <c r="N223" s="21">
        <f>SPIKELET_Prod!$Y$15</f>
        <v>0</v>
      </c>
      <c r="O223" s="58">
        <f>SPIKELET_Prod!$X$16</f>
        <v>0</v>
      </c>
      <c r="P223" s="21">
        <f>SPIKELET_Prod!$Y$16</f>
        <v>0</v>
      </c>
      <c r="Q223" s="58">
        <f>SPIKELET_Prod!$X$17</f>
        <v>0</v>
      </c>
      <c r="R223" s="21">
        <f>SPIKELET_Prod!$Y$17</f>
        <v>0</v>
      </c>
      <c r="S223" s="58">
        <f>SPIKELET_Prod!$X$18</f>
        <v>0</v>
      </c>
      <c r="T223" s="21">
        <f>SPIKELET_Prod!$Y$18</f>
        <v>0</v>
      </c>
      <c r="U223" s="58">
        <f>SPIKELET_Prod!$X$19</f>
        <v>0</v>
      </c>
      <c r="V223" s="21">
        <f>SPIKELET_Prod!$Y$19</f>
        <v>0</v>
      </c>
      <c r="W223" s="58">
        <f>SPIKELET_Prod!$X$20</f>
        <v>0</v>
      </c>
      <c r="X223" s="21">
        <f>SPIKELET_Prod!$Y$20</f>
        <v>0</v>
      </c>
      <c r="Y223" s="58">
        <f>SPIKELET_Prod!$X$21</f>
        <v>0</v>
      </c>
      <c r="Z223" s="21">
        <f>SPIKELET_Prod!$Y$21</f>
        <v>0</v>
      </c>
      <c r="AA223" s="58">
        <f>SPIKELET_Prod!$X$22</f>
        <v>0</v>
      </c>
      <c r="AB223" s="21">
        <f>SPIKELET_Prod!$Y$22</f>
        <v>0</v>
      </c>
      <c r="AC223" s="58">
        <f>SPIKELET_Prod!$X$23</f>
        <v>0</v>
      </c>
      <c r="AD223" s="21">
        <f>SPIKELET_Prod!$Y$23</f>
        <v>0</v>
      </c>
      <c r="AE223" s="58">
        <f>SPIKELET_Prod!$X$24</f>
        <v>0</v>
      </c>
      <c r="AF223" s="21">
        <f>SPIKELET_Prod!$Y$24</f>
        <v>0</v>
      </c>
      <c r="AG223" s="58">
        <f>SPIKELET_Prod!$X$25</f>
        <v>0</v>
      </c>
      <c r="AH223" s="21">
        <f>SPIKELET_Prod!$Y$25</f>
        <v>0</v>
      </c>
      <c r="AI223" s="58">
        <f>SPIKELET_Prod!$X$26</f>
        <v>0</v>
      </c>
      <c r="AJ223" s="21">
        <f>SPIKELET_Prod!$Y$26</f>
        <v>0</v>
      </c>
      <c r="AK223" s="58">
        <f>SPIKELET_Prod!$X$27</f>
        <v>0</v>
      </c>
      <c r="AL223" s="21">
        <f>SPIKELET_Prod!$Y$27</f>
        <v>0</v>
      </c>
      <c r="AM223" s="58">
        <f>SPIKELET_Prod!$X$28</f>
        <v>0</v>
      </c>
      <c r="AN223" s="21">
        <f>SPIKELET_Prod!$Y$28</f>
        <v>0</v>
      </c>
      <c r="AO223" s="58">
        <f>SPIKELET_Prod!$X$29</f>
        <v>0</v>
      </c>
      <c r="AP223" s="21">
        <f>SPIKELET_Prod!$Y$29</f>
        <v>0</v>
      </c>
      <c r="AQ223" s="58">
        <f>SPIKELET_Prod!$X$30</f>
        <v>0</v>
      </c>
      <c r="AR223" s="21">
        <f>SPIKELET_Prod!$Y$30</f>
        <v>0</v>
      </c>
      <c r="AS223" s="58">
        <f>SPIKELET_Prod!$X$31</f>
        <v>0</v>
      </c>
      <c r="AT223" s="21">
        <f>SPIKELET_Prod!$Y$31</f>
        <v>0</v>
      </c>
      <c r="AU223" s="58">
        <f>SPIKELET_Prod!$X$32</f>
        <v>0</v>
      </c>
      <c r="AV223" s="21">
        <f>SPIKELET_Prod!$Y$32</f>
        <v>0</v>
      </c>
      <c r="AW223" s="58">
        <f>SPIKELET_Prod!$X$33</f>
        <v>0</v>
      </c>
      <c r="AX223" s="21">
        <f>SPIKELET_Prod!$Y$33</f>
        <v>0</v>
      </c>
      <c r="AY223" s="58">
        <f>SPIKELET_Prod!$X$34</f>
        <v>0</v>
      </c>
      <c r="AZ223" s="21">
        <f>SPIKELET_Prod!$Y$34</f>
        <v>0</v>
      </c>
      <c r="BA223" s="58">
        <f>SPIKELET_Prod!$X$35</f>
        <v>0</v>
      </c>
      <c r="BB223" s="21">
        <f>SPIKELET_Prod!$Y$35</f>
        <v>0</v>
      </c>
      <c r="BC223" s="58">
        <f>SPIKELET_Prod!$X$36</f>
        <v>0</v>
      </c>
      <c r="BD223" s="21">
        <f>SPIKELET_Prod!$Y$36</f>
        <v>0</v>
      </c>
      <c r="BE223" s="58">
        <f>SPIKELET_Prod!$X$37</f>
        <v>0</v>
      </c>
      <c r="BF223" s="21">
        <f>SPIKELET_Prod!$Y$37</f>
        <v>0</v>
      </c>
      <c r="BG223" s="52" t="s">
        <v>69</v>
      </c>
      <c r="BH223" s="16"/>
    </row>
    <row r="224" spans="1:60" x14ac:dyDescent="0.2">
      <c r="A224" s="20"/>
      <c r="B224" s="11" t="s">
        <v>104</v>
      </c>
      <c r="C224" s="2" t="s">
        <v>105</v>
      </c>
      <c r="D224" s="15" t="s">
        <v>12</v>
      </c>
      <c r="E224" s="2" t="s">
        <v>2</v>
      </c>
      <c r="F224" s="40" t="s">
        <v>7</v>
      </c>
      <c r="G224" s="46">
        <f>SPIKELET_Prod!$Z$9</f>
        <v>1</v>
      </c>
      <c r="H224" s="72">
        <f>SPIKELET_Prod!$Z$10</f>
        <v>1</v>
      </c>
      <c r="I224" s="58">
        <f>SPIKELET_Prod!$X$13</f>
        <v>0</v>
      </c>
      <c r="J224" s="21">
        <f>SPIKELET_Prod!$Z$13</f>
        <v>0</v>
      </c>
      <c r="K224" s="58">
        <f>SPIKELET_Prod!$X$14</f>
        <v>0</v>
      </c>
      <c r="L224" s="21">
        <f>SPIKELET_Prod!$Z$14</f>
        <v>0</v>
      </c>
      <c r="M224" s="58">
        <f>SPIKELET_Prod!$X$15</f>
        <v>0</v>
      </c>
      <c r="N224" s="21">
        <f>SPIKELET_Prod!$Z$15</f>
        <v>0</v>
      </c>
      <c r="O224" s="58">
        <f>SPIKELET_Prod!$X$16</f>
        <v>0</v>
      </c>
      <c r="P224" s="21">
        <f>SPIKELET_Prod!$Z$16</f>
        <v>0</v>
      </c>
      <c r="Q224" s="58">
        <f>SPIKELET_Prod!$X$17</f>
        <v>0</v>
      </c>
      <c r="R224" s="21">
        <f>SPIKELET_Prod!$Z$17</f>
        <v>0</v>
      </c>
      <c r="S224" s="58">
        <f>SPIKELET_Prod!$X$18</f>
        <v>0</v>
      </c>
      <c r="T224" s="21">
        <f>SPIKELET_Prod!$Z$18</f>
        <v>0</v>
      </c>
      <c r="U224" s="58">
        <f>SPIKELET_Prod!$X$19</f>
        <v>0</v>
      </c>
      <c r="V224" s="21">
        <f>SPIKELET_Prod!$Z$19</f>
        <v>0</v>
      </c>
      <c r="W224" s="58">
        <f>SPIKELET_Prod!$X$20</f>
        <v>0</v>
      </c>
      <c r="X224" s="21">
        <f>SPIKELET_Prod!$Z$20</f>
        <v>0</v>
      </c>
      <c r="Y224" s="58">
        <f>SPIKELET_Prod!$X$21</f>
        <v>0</v>
      </c>
      <c r="Z224" s="21">
        <f>SPIKELET_Prod!$Z$21</f>
        <v>0</v>
      </c>
      <c r="AA224" s="58">
        <f>SPIKELET_Prod!$X$22</f>
        <v>0</v>
      </c>
      <c r="AB224" s="21">
        <f>SPIKELET_Prod!$Z$22</f>
        <v>0</v>
      </c>
      <c r="AC224" s="58">
        <f>SPIKELET_Prod!$X$23</f>
        <v>0</v>
      </c>
      <c r="AD224" s="21">
        <f>SPIKELET_Prod!$Z$23</f>
        <v>0</v>
      </c>
      <c r="AE224" s="58">
        <f>SPIKELET_Prod!$X$24</f>
        <v>0</v>
      </c>
      <c r="AF224" s="21">
        <f>SPIKELET_Prod!$Z$24</f>
        <v>0</v>
      </c>
      <c r="AG224" s="58">
        <f>SPIKELET_Prod!$X$25</f>
        <v>0</v>
      </c>
      <c r="AH224" s="21">
        <f>SPIKELET_Prod!$Z$25</f>
        <v>0</v>
      </c>
      <c r="AI224" s="58">
        <f>SPIKELET_Prod!$X$26</f>
        <v>0</v>
      </c>
      <c r="AJ224" s="21">
        <f>SPIKELET_Prod!$Z$26</f>
        <v>0</v>
      </c>
      <c r="AK224" s="58">
        <f>SPIKELET_Prod!$X$27</f>
        <v>0</v>
      </c>
      <c r="AL224" s="21">
        <f>SPIKELET_Prod!$Z$27</f>
        <v>0</v>
      </c>
      <c r="AM224" s="58">
        <f>SPIKELET_Prod!$X$28</f>
        <v>0</v>
      </c>
      <c r="AN224" s="21">
        <f>SPIKELET_Prod!$Z$28</f>
        <v>0</v>
      </c>
      <c r="AO224" s="58">
        <f>SPIKELET_Prod!$X$29</f>
        <v>0</v>
      </c>
      <c r="AP224" s="21">
        <f>SPIKELET_Prod!$Z$29</f>
        <v>0</v>
      </c>
      <c r="AQ224" s="58">
        <f>SPIKELET_Prod!$X$30</f>
        <v>0</v>
      </c>
      <c r="AR224" s="21">
        <f>SPIKELET_Prod!$Z$30</f>
        <v>0</v>
      </c>
      <c r="AS224" s="58">
        <f>SPIKELET_Prod!$X$31</f>
        <v>0</v>
      </c>
      <c r="AT224" s="21">
        <f>SPIKELET_Prod!$Z$31</f>
        <v>0</v>
      </c>
      <c r="AU224" s="58">
        <f>SPIKELET_Prod!$X$32</f>
        <v>0</v>
      </c>
      <c r="AV224" s="21">
        <f>SPIKELET_Prod!$Z$32</f>
        <v>0</v>
      </c>
      <c r="AW224" s="58">
        <f>SPIKELET_Prod!$X$33</f>
        <v>0</v>
      </c>
      <c r="AX224" s="21">
        <f>SPIKELET_Prod!$Z$33</f>
        <v>0</v>
      </c>
      <c r="AY224" s="58">
        <f>SPIKELET_Prod!$X$34</f>
        <v>0</v>
      </c>
      <c r="AZ224" s="21">
        <f>SPIKELET_Prod!$Z$34</f>
        <v>0</v>
      </c>
      <c r="BA224" s="58">
        <f>SPIKELET_Prod!$X$35</f>
        <v>0</v>
      </c>
      <c r="BB224" s="21">
        <f>SPIKELET_Prod!$Z$35</f>
        <v>0</v>
      </c>
      <c r="BC224" s="58">
        <f>SPIKELET_Prod!$X$36</f>
        <v>0</v>
      </c>
      <c r="BD224" s="21">
        <f>SPIKELET_Prod!$Z$36</f>
        <v>0</v>
      </c>
      <c r="BE224" s="58">
        <f>SPIKELET_Prod!$X$37</f>
        <v>0</v>
      </c>
      <c r="BF224" s="21">
        <f>SPIKELET_Prod!$Z$37</f>
        <v>0</v>
      </c>
      <c r="BG224" s="52" t="s">
        <v>69</v>
      </c>
      <c r="BH224" s="16"/>
    </row>
    <row r="225" spans="1:60" x14ac:dyDescent="0.2">
      <c r="A225" s="20"/>
      <c r="B225" s="10" t="s">
        <v>51</v>
      </c>
      <c r="C225" s="2" t="s">
        <v>357</v>
      </c>
      <c r="D225" s="15" t="s">
        <v>12</v>
      </c>
      <c r="E225" s="9" t="s">
        <v>3</v>
      </c>
      <c r="F225" s="40" t="s">
        <v>6</v>
      </c>
      <c r="G225" s="46">
        <f>SPIKELET_Prod!$AC$9</f>
        <v>1</v>
      </c>
      <c r="H225" s="72">
        <f>SPIKELET_Prod!$AC$10</f>
        <v>1</v>
      </c>
      <c r="I225" s="58">
        <f>SPIKELET_Prod!$AB$13</f>
        <v>0</v>
      </c>
      <c r="J225" s="21">
        <f>SPIKELET_Prod!$AC$13</f>
        <v>136.80000000000001</v>
      </c>
      <c r="K225" s="58">
        <f>SPIKELET_Prod!$AB$14</f>
        <v>0</v>
      </c>
      <c r="L225" s="21">
        <f>SPIKELET_Prod!$AC$14</f>
        <v>0</v>
      </c>
      <c r="M225" s="58">
        <f>SPIKELET_Prod!$AB$15</f>
        <v>0</v>
      </c>
      <c r="N225" s="21">
        <f>SPIKELET_Prod!$AC$15</f>
        <v>0</v>
      </c>
      <c r="O225" s="58">
        <f>SPIKELET_Prod!$AB$16</f>
        <v>0</v>
      </c>
      <c r="P225" s="21">
        <f>SPIKELET_Prod!$AC$16</f>
        <v>0</v>
      </c>
      <c r="Q225" s="58">
        <f>SPIKELET_Prod!$AB$17</f>
        <v>0</v>
      </c>
      <c r="R225" s="21">
        <f>SPIKELET_Prod!$AC$17</f>
        <v>0</v>
      </c>
      <c r="S225" s="58">
        <f>SPIKELET_Prod!$AB$18</f>
        <v>0</v>
      </c>
      <c r="T225" s="21">
        <f>SPIKELET_Prod!$AC$18</f>
        <v>0</v>
      </c>
      <c r="U225" s="58">
        <f>SPIKELET_Prod!$AB$19</f>
        <v>0</v>
      </c>
      <c r="V225" s="21">
        <f>SPIKELET_Prod!$AC$19</f>
        <v>0</v>
      </c>
      <c r="W225" s="58">
        <f>SPIKELET_Prod!$AB$20</f>
        <v>0</v>
      </c>
      <c r="X225" s="21">
        <f>SPIKELET_Prod!$AC$20</f>
        <v>0</v>
      </c>
      <c r="Y225" s="58">
        <f>SPIKELET_Prod!$AB$21</f>
        <v>0</v>
      </c>
      <c r="Z225" s="21">
        <f>SPIKELET_Prod!$AC$21</f>
        <v>0</v>
      </c>
      <c r="AA225" s="58">
        <f>SPIKELET_Prod!$AB$22</f>
        <v>0</v>
      </c>
      <c r="AB225" s="21">
        <f>SPIKELET_Prod!$AC$22</f>
        <v>0</v>
      </c>
      <c r="AC225" s="58">
        <f>SPIKELET_Prod!$AB$23</f>
        <v>0</v>
      </c>
      <c r="AD225" s="21">
        <f>SPIKELET_Prod!$AC$23</f>
        <v>0</v>
      </c>
      <c r="AE225" s="58">
        <f>SPIKELET_Prod!$AB$24</f>
        <v>0</v>
      </c>
      <c r="AF225" s="21">
        <f>SPIKELET_Prod!$AC$24</f>
        <v>0</v>
      </c>
      <c r="AG225" s="58">
        <f>SPIKELET_Prod!$AB$25</f>
        <v>0</v>
      </c>
      <c r="AH225" s="21">
        <f>SPIKELET_Prod!$AC$25</f>
        <v>0</v>
      </c>
      <c r="AI225" s="58">
        <f>SPIKELET_Prod!$AB$26</f>
        <v>0</v>
      </c>
      <c r="AJ225" s="21">
        <f>SPIKELET_Prod!$AC$26</f>
        <v>0</v>
      </c>
      <c r="AK225" s="58">
        <f>SPIKELET_Prod!$AB$27</f>
        <v>0</v>
      </c>
      <c r="AL225" s="21">
        <f>SPIKELET_Prod!$AC$27</f>
        <v>0</v>
      </c>
      <c r="AM225" s="58">
        <f>SPIKELET_Prod!$AB$28</f>
        <v>0</v>
      </c>
      <c r="AN225" s="21">
        <f>SPIKELET_Prod!$AC$28</f>
        <v>0</v>
      </c>
      <c r="AO225" s="58">
        <f>SPIKELET_Prod!$AB$29</f>
        <v>0</v>
      </c>
      <c r="AP225" s="21">
        <f>SPIKELET_Prod!$AC$29</f>
        <v>0</v>
      </c>
      <c r="AQ225" s="58">
        <f>SPIKELET_Prod!$AB$30</f>
        <v>0</v>
      </c>
      <c r="AR225" s="21">
        <f>SPIKELET_Prod!$AC$30</f>
        <v>0</v>
      </c>
      <c r="AS225" s="58">
        <f>SPIKELET_Prod!$AB$31</f>
        <v>0</v>
      </c>
      <c r="AT225" s="21">
        <f>SPIKELET_Prod!$AC$31</f>
        <v>0</v>
      </c>
      <c r="AU225" s="58">
        <f>SPIKELET_Prod!$AB$32</f>
        <v>0</v>
      </c>
      <c r="AV225" s="21">
        <f>SPIKELET_Prod!$AC$32</f>
        <v>0</v>
      </c>
      <c r="AW225" s="58">
        <f>SPIKELET_Prod!$AB$33</f>
        <v>0</v>
      </c>
      <c r="AX225" s="21">
        <f>SPIKELET_Prod!$AC$33</f>
        <v>0</v>
      </c>
      <c r="AY225" s="58">
        <f>SPIKELET_Prod!$AB$34</f>
        <v>0</v>
      </c>
      <c r="AZ225" s="21">
        <f>SPIKELET_Prod!$AC$34</f>
        <v>0</v>
      </c>
      <c r="BA225" s="58">
        <f>SPIKELET_Prod!$AB$35</f>
        <v>0</v>
      </c>
      <c r="BB225" s="21">
        <f>SPIKELET_Prod!$AC$35</f>
        <v>0</v>
      </c>
      <c r="BC225" s="58">
        <f>SPIKELET_Prod!$AB$36</f>
        <v>0</v>
      </c>
      <c r="BD225" s="21">
        <f>SPIKELET_Prod!$AC$36</f>
        <v>0</v>
      </c>
      <c r="BE225" s="58">
        <f>SPIKELET_Prod!$AB$37</f>
        <v>0</v>
      </c>
      <c r="BF225" s="21">
        <f>SPIKELET_Prod!$AC$37</f>
        <v>0</v>
      </c>
      <c r="BG225" s="52" t="s">
        <v>69</v>
      </c>
      <c r="BH225" s="16"/>
    </row>
    <row r="226" spans="1:60" x14ac:dyDescent="0.2">
      <c r="A226" s="20"/>
      <c r="B226" s="11" t="s">
        <v>52</v>
      </c>
      <c r="C226" s="2" t="s">
        <v>53</v>
      </c>
      <c r="D226" s="15" t="s">
        <v>12</v>
      </c>
      <c r="E226" s="9" t="s">
        <v>3</v>
      </c>
      <c r="F226" s="40" t="s">
        <v>6</v>
      </c>
      <c r="G226" s="46">
        <f>SPIKELET_Prod!$AD$9</f>
        <v>1</v>
      </c>
      <c r="H226" s="72">
        <f>SPIKELET_Prod!$AD$10</f>
        <v>1</v>
      </c>
      <c r="I226" s="58">
        <f>SPIKELET_Prod!$AB$13</f>
        <v>0</v>
      </c>
      <c r="J226" s="21">
        <f>SPIKELET_Prod!$AD$13</f>
        <v>0</v>
      </c>
      <c r="K226" s="58">
        <f>SPIKELET_Prod!$AB$14</f>
        <v>0</v>
      </c>
      <c r="L226" s="21">
        <f>SPIKELET_Prod!$AD$14</f>
        <v>0</v>
      </c>
      <c r="M226" s="58">
        <f>SPIKELET_Prod!$AB$15</f>
        <v>0</v>
      </c>
      <c r="N226" s="21">
        <f>SPIKELET_Prod!$AD$15</f>
        <v>0</v>
      </c>
      <c r="O226" s="58">
        <f>SPIKELET_Prod!$AB$16</f>
        <v>0</v>
      </c>
      <c r="P226" s="21">
        <f>SPIKELET_Prod!$AD$16</f>
        <v>0</v>
      </c>
      <c r="Q226" s="58">
        <f>SPIKELET_Prod!$AB$17</f>
        <v>0</v>
      </c>
      <c r="R226" s="21">
        <f>SPIKELET_Prod!$AD$17</f>
        <v>0</v>
      </c>
      <c r="S226" s="58">
        <f>SPIKELET_Prod!$AB$18</f>
        <v>0</v>
      </c>
      <c r="T226" s="21">
        <f>SPIKELET_Prod!$AD$18</f>
        <v>0</v>
      </c>
      <c r="U226" s="58">
        <f>SPIKELET_Prod!$AB$19</f>
        <v>0</v>
      </c>
      <c r="V226" s="21">
        <f>SPIKELET_Prod!$AD$19</f>
        <v>0</v>
      </c>
      <c r="W226" s="58">
        <f>SPIKELET_Prod!$AB$20</f>
        <v>0</v>
      </c>
      <c r="X226" s="21">
        <f>SPIKELET_Prod!$AD$20</f>
        <v>0</v>
      </c>
      <c r="Y226" s="58">
        <f>SPIKELET_Prod!$AB$21</f>
        <v>0</v>
      </c>
      <c r="Z226" s="21">
        <f>SPIKELET_Prod!$AD$21</f>
        <v>0</v>
      </c>
      <c r="AA226" s="58">
        <f>SPIKELET_Prod!$AB$22</f>
        <v>0</v>
      </c>
      <c r="AB226" s="21">
        <f>SPIKELET_Prod!$AD$22</f>
        <v>0</v>
      </c>
      <c r="AC226" s="58">
        <f>SPIKELET_Prod!$AB$23</f>
        <v>0</v>
      </c>
      <c r="AD226" s="21">
        <f>SPIKELET_Prod!$AD$23</f>
        <v>0</v>
      </c>
      <c r="AE226" s="58">
        <f>SPIKELET_Prod!$AB$24</f>
        <v>0</v>
      </c>
      <c r="AF226" s="21">
        <f>SPIKELET_Prod!$AD$24</f>
        <v>0</v>
      </c>
      <c r="AG226" s="58">
        <f>SPIKELET_Prod!$AB$25</f>
        <v>0</v>
      </c>
      <c r="AH226" s="21">
        <f>SPIKELET_Prod!$AD$25</f>
        <v>0</v>
      </c>
      <c r="AI226" s="58">
        <f>SPIKELET_Prod!$AB$26</f>
        <v>0</v>
      </c>
      <c r="AJ226" s="21">
        <f>SPIKELET_Prod!$AD$26</f>
        <v>0</v>
      </c>
      <c r="AK226" s="58">
        <f>SPIKELET_Prod!$AB$27</f>
        <v>0</v>
      </c>
      <c r="AL226" s="21">
        <f>SPIKELET_Prod!$AD$27</f>
        <v>0</v>
      </c>
      <c r="AM226" s="58">
        <f>SPIKELET_Prod!$AB$28</f>
        <v>0</v>
      </c>
      <c r="AN226" s="21">
        <f>SPIKELET_Prod!$AD$28</f>
        <v>0</v>
      </c>
      <c r="AO226" s="58">
        <f>SPIKELET_Prod!$AB$29</f>
        <v>0</v>
      </c>
      <c r="AP226" s="21">
        <f>SPIKELET_Prod!$AD$29</f>
        <v>0</v>
      </c>
      <c r="AQ226" s="58">
        <f>SPIKELET_Prod!$AB$30</f>
        <v>0</v>
      </c>
      <c r="AR226" s="21">
        <f>SPIKELET_Prod!$AD$30</f>
        <v>0</v>
      </c>
      <c r="AS226" s="58">
        <f>SPIKELET_Prod!$AB$31</f>
        <v>0</v>
      </c>
      <c r="AT226" s="21">
        <f>SPIKELET_Prod!$AD$31</f>
        <v>0</v>
      </c>
      <c r="AU226" s="58">
        <f>SPIKELET_Prod!$AB$32</f>
        <v>0</v>
      </c>
      <c r="AV226" s="21">
        <f>SPIKELET_Prod!$AD$32</f>
        <v>0</v>
      </c>
      <c r="AW226" s="58">
        <f>SPIKELET_Prod!$AB$33</f>
        <v>0</v>
      </c>
      <c r="AX226" s="21">
        <f>SPIKELET_Prod!$AD$33</f>
        <v>0</v>
      </c>
      <c r="AY226" s="58">
        <f>SPIKELET_Prod!$AB$34</f>
        <v>0</v>
      </c>
      <c r="AZ226" s="21">
        <f>SPIKELET_Prod!$AD$34</f>
        <v>0</v>
      </c>
      <c r="BA226" s="58">
        <f>SPIKELET_Prod!$AB$35</f>
        <v>0</v>
      </c>
      <c r="BB226" s="21">
        <f>SPIKELET_Prod!$AD$35</f>
        <v>0</v>
      </c>
      <c r="BC226" s="58">
        <f>SPIKELET_Prod!$AB$36</f>
        <v>0</v>
      </c>
      <c r="BD226" s="21">
        <f>SPIKELET_Prod!$AD$36</f>
        <v>0</v>
      </c>
      <c r="BE226" s="58">
        <f>SPIKELET_Prod!$AB$37</f>
        <v>0</v>
      </c>
      <c r="BF226" s="21">
        <f>SPIKELET_Prod!$AD$37</f>
        <v>0</v>
      </c>
      <c r="BG226" s="52" t="s">
        <v>69</v>
      </c>
      <c r="BH226" s="16"/>
    </row>
    <row r="227" spans="1:60" x14ac:dyDescent="0.2">
      <c r="A227" s="20"/>
      <c r="B227" s="10" t="s">
        <v>40</v>
      </c>
      <c r="C227" s="211" t="s">
        <v>753</v>
      </c>
      <c r="D227" s="15" t="s">
        <v>12</v>
      </c>
      <c r="E227" s="2" t="s">
        <v>3</v>
      </c>
      <c r="F227" s="40" t="s">
        <v>6</v>
      </c>
      <c r="G227" s="46">
        <f>SPIKELET_Prod!$AG$9</f>
        <v>1</v>
      </c>
      <c r="H227" s="72">
        <f>SPIKELET_Prod!$AG$10</f>
        <v>3</v>
      </c>
      <c r="I227" s="58">
        <f>SPIKELET_Prod!$AF$13</f>
        <v>0</v>
      </c>
      <c r="J227" s="21">
        <f>SPIKELET_Prod!$AG$13</f>
        <v>100</v>
      </c>
      <c r="K227" s="58">
        <f>SPIKELET_Prod!$AF$14</f>
        <v>30</v>
      </c>
      <c r="L227" s="21">
        <f>SPIKELET_Prod!$AG$14</f>
        <v>100</v>
      </c>
      <c r="M227" s="58">
        <f>SPIKELET_Prod!$AF$15</f>
        <v>100</v>
      </c>
      <c r="N227" s="21">
        <f>SPIKELET_Prod!$AG$15</f>
        <v>20</v>
      </c>
      <c r="O227" s="58">
        <f>SPIKELET_Prod!$AF$16</f>
        <v>0</v>
      </c>
      <c r="P227" s="21">
        <f>SPIKELET_Prod!$AG$16</f>
        <v>0</v>
      </c>
      <c r="Q227" s="58">
        <f>SPIKELET_Prod!$AF$17</f>
        <v>0</v>
      </c>
      <c r="R227" s="21">
        <f>SPIKELET_Prod!$AG$17</f>
        <v>0</v>
      </c>
      <c r="S227" s="58">
        <f>SPIKELET_Prod!$AF$18</f>
        <v>0</v>
      </c>
      <c r="T227" s="21">
        <f>SPIKELET_Prod!$AG$18</f>
        <v>0</v>
      </c>
      <c r="U227" s="58">
        <f>SPIKELET_Prod!$AF$19</f>
        <v>0</v>
      </c>
      <c r="V227" s="21">
        <f>SPIKELET_Prod!$AG$19</f>
        <v>0</v>
      </c>
      <c r="W227" s="58">
        <f>SPIKELET_Prod!$AF$20</f>
        <v>0</v>
      </c>
      <c r="X227" s="21">
        <f>SPIKELET_Prod!$AG$20</f>
        <v>0</v>
      </c>
      <c r="Y227" s="58">
        <f>SPIKELET_Prod!$AF$21</f>
        <v>0</v>
      </c>
      <c r="Z227" s="21">
        <f>SPIKELET_Prod!$AG$21</f>
        <v>0</v>
      </c>
      <c r="AA227" s="58">
        <f>SPIKELET_Prod!$AF$22</f>
        <v>0</v>
      </c>
      <c r="AB227" s="21">
        <f>SPIKELET_Prod!$AG$22</f>
        <v>0</v>
      </c>
      <c r="AC227" s="58">
        <f>SPIKELET_Prod!$AF$23</f>
        <v>0</v>
      </c>
      <c r="AD227" s="21">
        <f>SPIKELET_Prod!$AG$23</f>
        <v>0</v>
      </c>
      <c r="AE227" s="58">
        <f>SPIKELET_Prod!$AF$24</f>
        <v>0</v>
      </c>
      <c r="AF227" s="21">
        <f>SPIKELET_Prod!$AG$24</f>
        <v>0</v>
      </c>
      <c r="AG227" s="58">
        <f>SPIKELET_Prod!$AF$25</f>
        <v>0</v>
      </c>
      <c r="AH227" s="21">
        <f>SPIKELET_Prod!$AG$25</f>
        <v>0</v>
      </c>
      <c r="AI227" s="58">
        <f>SPIKELET_Prod!$AF$26</f>
        <v>0</v>
      </c>
      <c r="AJ227" s="21">
        <f>SPIKELET_Prod!$AG$26</f>
        <v>0</v>
      </c>
      <c r="AK227" s="58">
        <f>SPIKELET_Prod!$AF$27</f>
        <v>0</v>
      </c>
      <c r="AL227" s="21">
        <f>SPIKELET_Prod!$AG$27</f>
        <v>0</v>
      </c>
      <c r="AM227" s="58">
        <f>SPIKELET_Prod!$AF$28</f>
        <v>0</v>
      </c>
      <c r="AN227" s="21">
        <f>SPIKELET_Prod!$AG$28</f>
        <v>0</v>
      </c>
      <c r="AO227" s="58">
        <f>SPIKELET_Prod!$AF$29</f>
        <v>0</v>
      </c>
      <c r="AP227" s="21">
        <f>SPIKELET_Prod!$AG$29</f>
        <v>0</v>
      </c>
      <c r="AQ227" s="58">
        <f>SPIKELET_Prod!$AF$30</f>
        <v>0</v>
      </c>
      <c r="AR227" s="21">
        <f>SPIKELET_Prod!$AG$30</f>
        <v>0</v>
      </c>
      <c r="AS227" s="58">
        <f>SPIKELET_Prod!$AF$31</f>
        <v>0</v>
      </c>
      <c r="AT227" s="21">
        <f>SPIKELET_Prod!$AG$31</f>
        <v>0</v>
      </c>
      <c r="AU227" s="58">
        <f>SPIKELET_Prod!$AF$32</f>
        <v>0</v>
      </c>
      <c r="AV227" s="21">
        <f>SPIKELET_Prod!$AG$32</f>
        <v>0</v>
      </c>
      <c r="AW227" s="58">
        <f>SPIKELET_Prod!$AF$33</f>
        <v>0</v>
      </c>
      <c r="AX227" s="21">
        <f>SPIKELET_Prod!$AG$33</f>
        <v>0</v>
      </c>
      <c r="AY227" s="58">
        <f>SPIKELET_Prod!$AF$34</f>
        <v>0</v>
      </c>
      <c r="AZ227" s="21">
        <f>SPIKELET_Prod!$AG$34</f>
        <v>0</v>
      </c>
      <c r="BA227" s="58">
        <f>SPIKELET_Prod!$AF$35</f>
        <v>0</v>
      </c>
      <c r="BB227" s="21">
        <f>SPIKELET_Prod!$AG$35</f>
        <v>0</v>
      </c>
      <c r="BC227" s="58">
        <f>SPIKELET_Prod!$AF$36</f>
        <v>0</v>
      </c>
      <c r="BD227" s="21">
        <f>SPIKELET_Prod!$AG$36</f>
        <v>0</v>
      </c>
      <c r="BE227" s="58">
        <f>SPIKELET_Prod!$AF$37</f>
        <v>0</v>
      </c>
      <c r="BF227" s="21">
        <f>SPIKELET_Prod!$AG$37</f>
        <v>0</v>
      </c>
      <c r="BG227" s="52" t="s">
        <v>69</v>
      </c>
      <c r="BH227" s="16"/>
    </row>
    <row r="228" spans="1:60" x14ac:dyDescent="0.2">
      <c r="A228" s="20"/>
      <c r="B228" s="11" t="s">
        <v>41</v>
      </c>
      <c r="C228" s="211" t="s">
        <v>754</v>
      </c>
      <c r="D228" s="15" t="s">
        <v>12</v>
      </c>
      <c r="E228" s="9" t="s">
        <v>3</v>
      </c>
      <c r="F228" s="40" t="s">
        <v>6</v>
      </c>
      <c r="G228" s="46">
        <f>SPIKELET_Prod!$AH$9</f>
        <v>1</v>
      </c>
      <c r="H228" s="72">
        <f>SPIKELET_Prod!$AH$10</f>
        <v>3</v>
      </c>
      <c r="I228" s="58">
        <f>SPIKELET_Prod!$AF$13</f>
        <v>0</v>
      </c>
      <c r="J228" s="21">
        <f>SPIKELET_Prod!$AH$13</f>
        <v>0</v>
      </c>
      <c r="K228" s="58">
        <f>SPIKELET_Prod!$AF$14</f>
        <v>30</v>
      </c>
      <c r="L228" s="21">
        <f>SPIKELET_Prod!$AH$14</f>
        <v>0</v>
      </c>
      <c r="M228" s="58">
        <f>SPIKELET_Prod!$AF$15</f>
        <v>100</v>
      </c>
      <c r="N228" s="21">
        <f>SPIKELET_Prod!$AH$15</f>
        <v>0</v>
      </c>
      <c r="O228" s="58">
        <f>SPIKELET_Prod!$AF$16</f>
        <v>0</v>
      </c>
      <c r="P228" s="21">
        <f>SPIKELET_Prod!$AH$16</f>
        <v>0</v>
      </c>
      <c r="Q228" s="58">
        <f>SPIKELET_Prod!$AF$17</f>
        <v>0</v>
      </c>
      <c r="R228" s="21">
        <f>SPIKELET_Prod!$AH$17</f>
        <v>0</v>
      </c>
      <c r="S228" s="58">
        <f>SPIKELET_Prod!$AF$18</f>
        <v>0</v>
      </c>
      <c r="T228" s="21">
        <f>SPIKELET_Prod!$AH$18</f>
        <v>0</v>
      </c>
      <c r="U228" s="58">
        <f>SPIKELET_Prod!$AF$19</f>
        <v>0</v>
      </c>
      <c r="V228" s="21">
        <f>SPIKELET_Prod!$AH$19</f>
        <v>0</v>
      </c>
      <c r="W228" s="58">
        <f>SPIKELET_Prod!$AF$20</f>
        <v>0</v>
      </c>
      <c r="X228" s="21">
        <f>SPIKELET_Prod!$AH$20</f>
        <v>0</v>
      </c>
      <c r="Y228" s="58">
        <f>SPIKELET_Prod!$AF$21</f>
        <v>0</v>
      </c>
      <c r="Z228" s="21">
        <f>SPIKELET_Prod!$AH$21</f>
        <v>0</v>
      </c>
      <c r="AA228" s="58">
        <f>SPIKELET_Prod!$AF$22</f>
        <v>0</v>
      </c>
      <c r="AB228" s="21">
        <f>SPIKELET_Prod!$AH$22</f>
        <v>0</v>
      </c>
      <c r="AC228" s="58">
        <f>SPIKELET_Prod!$AF$23</f>
        <v>0</v>
      </c>
      <c r="AD228" s="21">
        <f>SPIKELET_Prod!$AH$23</f>
        <v>0</v>
      </c>
      <c r="AE228" s="58">
        <f>SPIKELET_Prod!$AF$24</f>
        <v>0</v>
      </c>
      <c r="AF228" s="21">
        <f>SPIKELET_Prod!$AH$24</f>
        <v>0</v>
      </c>
      <c r="AG228" s="58">
        <f>SPIKELET_Prod!$AF$25</f>
        <v>0</v>
      </c>
      <c r="AH228" s="21">
        <f>SPIKELET_Prod!$AH$25</f>
        <v>0</v>
      </c>
      <c r="AI228" s="58">
        <f>SPIKELET_Prod!$AF$26</f>
        <v>0</v>
      </c>
      <c r="AJ228" s="21">
        <f>SPIKELET_Prod!$AH$26</f>
        <v>0</v>
      </c>
      <c r="AK228" s="58">
        <f>SPIKELET_Prod!$AF$27</f>
        <v>0</v>
      </c>
      <c r="AL228" s="21">
        <f>SPIKELET_Prod!$AH$27</f>
        <v>0</v>
      </c>
      <c r="AM228" s="58">
        <f>SPIKELET_Prod!$AF$28</f>
        <v>0</v>
      </c>
      <c r="AN228" s="21">
        <f>SPIKELET_Prod!$AH$28</f>
        <v>0</v>
      </c>
      <c r="AO228" s="58">
        <f>SPIKELET_Prod!$AF$29</f>
        <v>0</v>
      </c>
      <c r="AP228" s="21">
        <f>SPIKELET_Prod!$AH$29</f>
        <v>0</v>
      </c>
      <c r="AQ228" s="58">
        <f>SPIKELET_Prod!$AF$30</f>
        <v>0</v>
      </c>
      <c r="AR228" s="21">
        <f>SPIKELET_Prod!$AH$30</f>
        <v>0</v>
      </c>
      <c r="AS228" s="58">
        <f>SPIKELET_Prod!$AF$31</f>
        <v>0</v>
      </c>
      <c r="AT228" s="21">
        <f>SPIKELET_Prod!$AH$31</f>
        <v>0</v>
      </c>
      <c r="AU228" s="58">
        <f>SPIKELET_Prod!$AF$32</f>
        <v>0</v>
      </c>
      <c r="AV228" s="21">
        <f>SPIKELET_Prod!$AH$32</f>
        <v>0</v>
      </c>
      <c r="AW228" s="58">
        <f>SPIKELET_Prod!$AF$33</f>
        <v>0</v>
      </c>
      <c r="AX228" s="21">
        <f>SPIKELET_Prod!$AH$33</f>
        <v>0</v>
      </c>
      <c r="AY228" s="58">
        <f>SPIKELET_Prod!$AF$34</f>
        <v>0</v>
      </c>
      <c r="AZ228" s="21">
        <f>SPIKELET_Prod!$AH$34</f>
        <v>0</v>
      </c>
      <c r="BA228" s="58">
        <f>SPIKELET_Prod!$AF$35</f>
        <v>0</v>
      </c>
      <c r="BB228" s="21">
        <f>SPIKELET_Prod!$AH$35</f>
        <v>0</v>
      </c>
      <c r="BC228" s="58">
        <f>SPIKELET_Prod!$AF$36</f>
        <v>0</v>
      </c>
      <c r="BD228" s="21">
        <f>SPIKELET_Prod!$AH$36</f>
        <v>0</v>
      </c>
      <c r="BE228" s="58">
        <f>SPIKELET_Prod!$AF$37</f>
        <v>0</v>
      </c>
      <c r="BF228" s="21">
        <f>SPIKELET_Prod!$AH$37</f>
        <v>0</v>
      </c>
      <c r="BG228" s="52" t="s">
        <v>69</v>
      </c>
      <c r="BH228" s="16"/>
    </row>
    <row r="229" spans="1:60" x14ac:dyDescent="0.2">
      <c r="A229" s="20"/>
      <c r="B229" s="11" t="s">
        <v>683</v>
      </c>
      <c r="C229" s="211" t="s">
        <v>959</v>
      </c>
      <c r="D229" s="69" t="s">
        <v>12</v>
      </c>
      <c r="E229" s="2" t="s">
        <v>9</v>
      </c>
      <c r="F229" s="40" t="s">
        <v>304</v>
      </c>
      <c r="G229" s="46">
        <f>SPIKELET_Prod!$AJ$9</f>
        <v>1</v>
      </c>
      <c r="H229" s="72">
        <f>SPIKELET_Prod!$AJ$10</f>
        <v>2</v>
      </c>
      <c r="I229" s="76">
        <f>SPIKELET_Prod!$AI$13</f>
        <v>1</v>
      </c>
      <c r="J229" s="21">
        <f>SPIKELET_Prod!$AJ$13</f>
        <v>0.5</v>
      </c>
      <c r="K229" s="76">
        <f>SPIKELET_Prod!$AI$14</f>
        <v>50</v>
      </c>
      <c r="L229" s="21">
        <f>SPIKELET_Prod!$AJ$14</f>
        <v>1</v>
      </c>
      <c r="M229" s="76">
        <f>SPIKELET_Prod!$AI$15</f>
        <v>0</v>
      </c>
      <c r="N229" s="21">
        <f>SPIKELET_Prod!$AJ$15</f>
        <v>0</v>
      </c>
      <c r="O229" s="76">
        <f>SPIKELET_Prod!$AI$16</f>
        <v>0</v>
      </c>
      <c r="P229" s="21">
        <f>SPIKELET_Prod!$AJ$16</f>
        <v>0</v>
      </c>
      <c r="Q229" s="76">
        <f>SPIKELET_Prod!$AI$17</f>
        <v>0</v>
      </c>
      <c r="R229" s="21">
        <f>SPIKELET_Prod!$AJ$17</f>
        <v>0</v>
      </c>
      <c r="S229" s="76">
        <f>SPIKELET_Prod!$AI$18</f>
        <v>0</v>
      </c>
      <c r="T229" s="21">
        <f>SPIKELET_Prod!$AJ$18</f>
        <v>0</v>
      </c>
      <c r="U229" s="76">
        <f>SPIKELET_Prod!$AI$19</f>
        <v>0</v>
      </c>
      <c r="V229" s="21">
        <f>SPIKELET_Prod!$AJ$19</f>
        <v>0</v>
      </c>
      <c r="W229" s="76">
        <f>SPIKELET_Prod!$AI$20</f>
        <v>0</v>
      </c>
      <c r="X229" s="21">
        <f>SPIKELET_Prod!$AJ$20</f>
        <v>0</v>
      </c>
      <c r="Y229" s="76">
        <f>SPIKELET_Prod!$AI$21</f>
        <v>0</v>
      </c>
      <c r="Z229" s="21">
        <f>SPIKELET_Prod!$AJ$21</f>
        <v>0</v>
      </c>
      <c r="AA229" s="76">
        <f>SPIKELET_Prod!$AI$22</f>
        <v>0</v>
      </c>
      <c r="AB229" s="21">
        <f>SPIKELET_Prod!$AJ$22</f>
        <v>0</v>
      </c>
      <c r="AC229" s="76">
        <f>SPIKELET_Prod!$AI$23</f>
        <v>0</v>
      </c>
      <c r="AD229" s="21">
        <f>SPIKELET_Prod!$AJ$23</f>
        <v>0</v>
      </c>
      <c r="AE229" s="76">
        <f>SPIKELET_Prod!$AI$24</f>
        <v>0</v>
      </c>
      <c r="AF229" s="21">
        <f>SPIKELET_Prod!$AJ$24</f>
        <v>0</v>
      </c>
      <c r="AG229" s="76">
        <f>SPIKELET_Prod!$AI$25</f>
        <v>0</v>
      </c>
      <c r="AH229" s="21">
        <f>SPIKELET_Prod!$AJ$25</f>
        <v>0</v>
      </c>
      <c r="AI229" s="76">
        <f>SPIKELET_Prod!$AI$26</f>
        <v>0</v>
      </c>
      <c r="AJ229" s="21">
        <f>SPIKELET_Prod!$AJ$26</f>
        <v>0</v>
      </c>
      <c r="AK229" s="76">
        <f>SPIKELET_Prod!$AI$27</f>
        <v>0</v>
      </c>
      <c r="AL229" s="21">
        <f>SPIKELET_Prod!$AJ$27</f>
        <v>0</v>
      </c>
      <c r="AM229" s="76">
        <f>SPIKELET_Prod!$AI$28</f>
        <v>0</v>
      </c>
      <c r="AN229" s="21">
        <f>SPIKELET_Prod!$AJ$28</f>
        <v>0</v>
      </c>
      <c r="AO229" s="76">
        <f>SPIKELET_Prod!$AI$29</f>
        <v>0</v>
      </c>
      <c r="AP229" s="21">
        <f>SPIKELET_Prod!$AJ$29</f>
        <v>0</v>
      </c>
      <c r="AQ229" s="76">
        <f>SPIKELET_Prod!$AI$30</f>
        <v>0</v>
      </c>
      <c r="AR229" s="21">
        <f>SPIKELET_Prod!$AJ$30</f>
        <v>0</v>
      </c>
      <c r="AS229" s="76">
        <f>SPIKELET_Prod!$AI$31</f>
        <v>0</v>
      </c>
      <c r="AT229" s="21">
        <f>SPIKELET_Prod!$AJ$31</f>
        <v>0</v>
      </c>
      <c r="AU229" s="76">
        <f>SPIKELET_Prod!$AI$32</f>
        <v>0</v>
      </c>
      <c r="AV229" s="21">
        <f>SPIKELET_Prod!$AJ$32</f>
        <v>0</v>
      </c>
      <c r="AW229" s="76">
        <f>SPIKELET_Prod!$AI$33</f>
        <v>0</v>
      </c>
      <c r="AX229" s="21">
        <f>SPIKELET_Prod!$AJ$33</f>
        <v>0</v>
      </c>
      <c r="AY229" s="76">
        <f>SPIKELET_Prod!$AI$34</f>
        <v>0</v>
      </c>
      <c r="AZ229" s="21">
        <f>SPIKELET_Prod!$AJ$34</f>
        <v>0</v>
      </c>
      <c r="BA229" s="76">
        <f>SPIKELET_Prod!$AI$35</f>
        <v>0</v>
      </c>
      <c r="BB229" s="21">
        <f>SPIKELET_Prod!$AJ$35</f>
        <v>0</v>
      </c>
      <c r="BC229" s="76">
        <f>SPIKELET_Prod!$AI$36</f>
        <v>0</v>
      </c>
      <c r="BD229" s="21">
        <f>SPIKELET_Prod!$AJ$36</f>
        <v>0</v>
      </c>
      <c r="BE229" s="76">
        <f>SPIKELET_Prod!$AI$37</f>
        <v>0</v>
      </c>
      <c r="BF229" s="21">
        <f>SPIKELET_Prod!$AJ$37</f>
        <v>0</v>
      </c>
      <c r="BG229" s="52" t="s">
        <v>69</v>
      </c>
    </row>
    <row r="230" spans="1:60" x14ac:dyDescent="0.2">
      <c r="A230" s="20"/>
      <c r="B230" s="10" t="s">
        <v>250</v>
      </c>
      <c r="C230" s="211" t="s">
        <v>960</v>
      </c>
      <c r="D230" s="15" t="s">
        <v>12</v>
      </c>
      <c r="E230" s="9" t="s">
        <v>3</v>
      </c>
      <c r="F230" s="40" t="s">
        <v>308</v>
      </c>
      <c r="G230" s="46">
        <f>SPIKELET_Prod!$AM$9</f>
        <v>1</v>
      </c>
      <c r="H230" s="72">
        <f>SPIKELET_Prod!$AM$10</f>
        <v>3</v>
      </c>
      <c r="I230" s="58">
        <f>SPIKELET_Prod!$AL$13</f>
        <v>0</v>
      </c>
      <c r="J230" s="21">
        <f>SPIKELET_Prod!$AM$13</f>
        <v>10</v>
      </c>
      <c r="K230" s="58">
        <f>SPIKELET_Prod!$AL$14</f>
        <v>30</v>
      </c>
      <c r="L230" s="21">
        <f>SPIKELET_Prod!$AM$14</f>
        <v>10</v>
      </c>
      <c r="M230" s="58">
        <f>SPIKELET_Prod!$AL$15</f>
        <v>100</v>
      </c>
      <c r="N230" s="21">
        <f>SPIKELET_Prod!$AM$15</f>
        <v>10</v>
      </c>
      <c r="O230" s="58">
        <f>SPIKELET_Prod!$AL$16</f>
        <v>0</v>
      </c>
      <c r="P230" s="21">
        <f>SPIKELET_Prod!$AM$16</f>
        <v>0</v>
      </c>
      <c r="Q230" s="58">
        <f>SPIKELET_Prod!$AL$17</f>
        <v>0</v>
      </c>
      <c r="R230" s="21">
        <f>SPIKELET_Prod!$AM$17</f>
        <v>0</v>
      </c>
      <c r="S230" s="58">
        <f>SPIKELET_Prod!$AL$18</f>
        <v>0</v>
      </c>
      <c r="T230" s="21">
        <f>SPIKELET_Prod!$AM$18</f>
        <v>0</v>
      </c>
      <c r="U230" s="58">
        <f>SPIKELET_Prod!$AL$19</f>
        <v>0</v>
      </c>
      <c r="V230" s="21">
        <f>SPIKELET_Prod!$AM$19</f>
        <v>0</v>
      </c>
      <c r="W230" s="58">
        <f>SPIKELET_Prod!$AL$20</f>
        <v>0</v>
      </c>
      <c r="X230" s="21">
        <f>SPIKELET_Prod!$AM$20</f>
        <v>0</v>
      </c>
      <c r="Y230" s="58">
        <f>SPIKELET_Prod!$AL$21</f>
        <v>0</v>
      </c>
      <c r="Z230" s="21">
        <f>SPIKELET_Prod!$AM$21</f>
        <v>0</v>
      </c>
      <c r="AA230" s="58">
        <f>SPIKELET_Prod!$AL$22</f>
        <v>0</v>
      </c>
      <c r="AB230" s="21">
        <f>SPIKELET_Prod!$AM$22</f>
        <v>0</v>
      </c>
      <c r="AC230" s="58">
        <f>SPIKELET_Prod!$AL$23</f>
        <v>0</v>
      </c>
      <c r="AD230" s="21">
        <f>SPIKELET_Prod!$AM$23</f>
        <v>0</v>
      </c>
      <c r="AE230" s="58">
        <f>SPIKELET_Prod!$AL$24</f>
        <v>0</v>
      </c>
      <c r="AF230" s="21">
        <f>SPIKELET_Prod!$AM$24</f>
        <v>0</v>
      </c>
      <c r="AG230" s="58">
        <f>SPIKELET_Prod!$AL$25</f>
        <v>0</v>
      </c>
      <c r="AH230" s="21">
        <f>SPIKELET_Prod!$AM$25</f>
        <v>0</v>
      </c>
      <c r="AI230" s="58">
        <f>SPIKELET_Prod!$AL$26</f>
        <v>0</v>
      </c>
      <c r="AJ230" s="21">
        <f>SPIKELET_Prod!$AM$26</f>
        <v>0</v>
      </c>
      <c r="AK230" s="58">
        <f>SPIKELET_Prod!$AL$27</f>
        <v>0</v>
      </c>
      <c r="AL230" s="21">
        <f>SPIKELET_Prod!$AM$27</f>
        <v>0</v>
      </c>
      <c r="AM230" s="58">
        <f>SPIKELET_Prod!$AL$28</f>
        <v>0</v>
      </c>
      <c r="AN230" s="21">
        <f>SPIKELET_Prod!$AM$28</f>
        <v>0</v>
      </c>
      <c r="AO230" s="58">
        <f>SPIKELET_Prod!$AL$29</f>
        <v>0</v>
      </c>
      <c r="AP230" s="21">
        <f>SPIKELET_Prod!$AM$29</f>
        <v>0</v>
      </c>
      <c r="AQ230" s="58">
        <f>SPIKELET_Prod!$AL$30</f>
        <v>0</v>
      </c>
      <c r="AR230" s="21">
        <f>SPIKELET_Prod!$AM$30</f>
        <v>0</v>
      </c>
      <c r="AS230" s="58">
        <f>SPIKELET_Prod!$AL$31</f>
        <v>0</v>
      </c>
      <c r="AT230" s="21">
        <f>SPIKELET_Prod!$AM$31</f>
        <v>0</v>
      </c>
      <c r="AU230" s="58">
        <f>SPIKELET_Prod!$AL$32</f>
        <v>0</v>
      </c>
      <c r="AV230" s="21">
        <f>SPIKELET_Prod!$AM$32</f>
        <v>0</v>
      </c>
      <c r="AW230" s="58">
        <f>SPIKELET_Prod!$AL$33</f>
        <v>0</v>
      </c>
      <c r="AX230" s="21">
        <f>SPIKELET_Prod!$AM$33</f>
        <v>0</v>
      </c>
      <c r="AY230" s="58">
        <f>SPIKELET_Prod!$AL$34</f>
        <v>0</v>
      </c>
      <c r="AZ230" s="21">
        <f>SPIKELET_Prod!$AM$34</f>
        <v>0</v>
      </c>
      <c r="BA230" s="58">
        <f>SPIKELET_Prod!$AL$35</f>
        <v>0</v>
      </c>
      <c r="BB230" s="21">
        <f>SPIKELET_Prod!$AM$35</f>
        <v>0</v>
      </c>
      <c r="BC230" s="58">
        <f>SPIKELET_Prod!$AL$36</f>
        <v>0</v>
      </c>
      <c r="BD230" s="21">
        <f>SPIKELET_Prod!$AM$36</f>
        <v>0</v>
      </c>
      <c r="BE230" s="58">
        <f>SPIKELET_Prod!$AL$37</f>
        <v>0</v>
      </c>
      <c r="BF230" s="21">
        <f>SPIKELET_Prod!$AM$37</f>
        <v>0</v>
      </c>
      <c r="BG230" s="52" t="s">
        <v>69</v>
      </c>
      <c r="BH230" s="16"/>
    </row>
    <row r="231" spans="1:60" x14ac:dyDescent="0.2">
      <c r="A231" s="20"/>
      <c r="B231" s="11" t="s">
        <v>251</v>
      </c>
      <c r="C231" s="211" t="s">
        <v>961</v>
      </c>
      <c r="D231" s="15" t="s">
        <v>12</v>
      </c>
      <c r="E231" s="9" t="s">
        <v>3</v>
      </c>
      <c r="F231" s="40" t="s">
        <v>308</v>
      </c>
      <c r="G231" s="46">
        <f>SPIKELET_Prod!$AN$9</f>
        <v>1</v>
      </c>
      <c r="H231" s="72">
        <f>SPIKELET_Prod!$AN$10</f>
        <v>3</v>
      </c>
      <c r="I231" s="58">
        <f>SPIKELET_Prod!$AL$13</f>
        <v>0</v>
      </c>
      <c r="J231" s="21">
        <f>SPIKELET_Prod!$AN$13</f>
        <v>0</v>
      </c>
      <c r="K231" s="58">
        <f>SPIKELET_Prod!$AL$14</f>
        <v>30</v>
      </c>
      <c r="L231" s="21">
        <f>SPIKELET_Prod!$AN$14</f>
        <v>0</v>
      </c>
      <c r="M231" s="58">
        <f>SPIKELET_Prod!$AL$15</f>
        <v>100</v>
      </c>
      <c r="N231" s="21">
        <f>SPIKELET_Prod!$AN$15</f>
        <v>0</v>
      </c>
      <c r="O231" s="58">
        <f>SPIKELET_Prod!$AL$16</f>
        <v>0</v>
      </c>
      <c r="P231" s="21">
        <f>SPIKELET_Prod!$AN$16</f>
        <v>0</v>
      </c>
      <c r="Q231" s="58">
        <f>SPIKELET_Prod!$AL$17</f>
        <v>0</v>
      </c>
      <c r="R231" s="21">
        <f>SPIKELET_Prod!$AN$17</f>
        <v>0</v>
      </c>
      <c r="S231" s="58">
        <f>SPIKELET_Prod!$AL$18</f>
        <v>0</v>
      </c>
      <c r="T231" s="21">
        <f>SPIKELET_Prod!$AN$18</f>
        <v>0</v>
      </c>
      <c r="U231" s="58">
        <f>SPIKELET_Prod!$AL$19</f>
        <v>0</v>
      </c>
      <c r="V231" s="21">
        <f>SPIKELET_Prod!$AN$19</f>
        <v>0</v>
      </c>
      <c r="W231" s="58">
        <f>SPIKELET_Prod!$AL$20</f>
        <v>0</v>
      </c>
      <c r="X231" s="21">
        <f>SPIKELET_Prod!$AN$20</f>
        <v>0</v>
      </c>
      <c r="Y231" s="58">
        <f>SPIKELET_Prod!$AL$21</f>
        <v>0</v>
      </c>
      <c r="Z231" s="21">
        <f>SPIKELET_Prod!$AN$21</f>
        <v>0</v>
      </c>
      <c r="AA231" s="58">
        <f>SPIKELET_Prod!$AL$22</f>
        <v>0</v>
      </c>
      <c r="AB231" s="21">
        <f>SPIKELET_Prod!$AN$22</f>
        <v>0</v>
      </c>
      <c r="AC231" s="58">
        <f>SPIKELET_Prod!$AL$23</f>
        <v>0</v>
      </c>
      <c r="AD231" s="21">
        <f>SPIKELET_Prod!$AN$23</f>
        <v>0</v>
      </c>
      <c r="AE231" s="58">
        <f>SPIKELET_Prod!$AL$24</f>
        <v>0</v>
      </c>
      <c r="AF231" s="21">
        <f>SPIKELET_Prod!$AN$24</f>
        <v>0</v>
      </c>
      <c r="AG231" s="58">
        <f>SPIKELET_Prod!$AL$25</f>
        <v>0</v>
      </c>
      <c r="AH231" s="21">
        <f>SPIKELET_Prod!$AN$25</f>
        <v>0</v>
      </c>
      <c r="AI231" s="58">
        <f>SPIKELET_Prod!$AL$26</f>
        <v>0</v>
      </c>
      <c r="AJ231" s="21">
        <f>SPIKELET_Prod!$AN$26</f>
        <v>0</v>
      </c>
      <c r="AK231" s="58">
        <f>SPIKELET_Prod!$AL$27</f>
        <v>0</v>
      </c>
      <c r="AL231" s="21">
        <f>SPIKELET_Prod!$AN$27</f>
        <v>0</v>
      </c>
      <c r="AM231" s="58">
        <f>SPIKELET_Prod!$AL$28</f>
        <v>0</v>
      </c>
      <c r="AN231" s="21">
        <f>SPIKELET_Prod!$AN$28</f>
        <v>0</v>
      </c>
      <c r="AO231" s="58">
        <f>SPIKELET_Prod!$AL$29</f>
        <v>0</v>
      </c>
      <c r="AP231" s="21">
        <f>SPIKELET_Prod!$AN$29</f>
        <v>0</v>
      </c>
      <c r="AQ231" s="58">
        <f>SPIKELET_Prod!$AL$30</f>
        <v>0</v>
      </c>
      <c r="AR231" s="21">
        <f>SPIKELET_Prod!$AN$30</f>
        <v>0</v>
      </c>
      <c r="AS231" s="58">
        <f>SPIKELET_Prod!$AL$31</f>
        <v>0</v>
      </c>
      <c r="AT231" s="21">
        <f>SPIKELET_Prod!$AN$31</f>
        <v>0</v>
      </c>
      <c r="AU231" s="58">
        <f>SPIKELET_Prod!$AL$32</f>
        <v>0</v>
      </c>
      <c r="AV231" s="21">
        <f>SPIKELET_Prod!$AN$32</f>
        <v>0</v>
      </c>
      <c r="AW231" s="58">
        <f>SPIKELET_Prod!$AL$33</f>
        <v>0</v>
      </c>
      <c r="AX231" s="21">
        <f>SPIKELET_Prod!$AN$33</f>
        <v>0</v>
      </c>
      <c r="AY231" s="58">
        <f>SPIKELET_Prod!$AL$34</f>
        <v>0</v>
      </c>
      <c r="AZ231" s="21">
        <f>SPIKELET_Prod!$AN$34</f>
        <v>0</v>
      </c>
      <c r="BA231" s="58">
        <f>SPIKELET_Prod!$AL$35</f>
        <v>0</v>
      </c>
      <c r="BB231" s="21">
        <f>SPIKELET_Prod!$AN$35</f>
        <v>0</v>
      </c>
      <c r="BC231" s="58">
        <f>SPIKELET_Prod!$AL$36</f>
        <v>0</v>
      </c>
      <c r="BD231" s="21">
        <f>SPIKELET_Prod!$AN$36</f>
        <v>0</v>
      </c>
      <c r="BE231" s="58">
        <f>SPIKELET_Prod!$AL$37</f>
        <v>0</v>
      </c>
      <c r="BF231" s="21">
        <f>SPIKELET_Prod!$AN$37</f>
        <v>0</v>
      </c>
      <c r="BG231" s="52" t="s">
        <v>69</v>
      </c>
      <c r="BH231" s="16"/>
    </row>
    <row r="232" spans="1:60" x14ac:dyDescent="0.2">
      <c r="A232" s="20"/>
      <c r="B232" s="11" t="s">
        <v>298</v>
      </c>
      <c r="C232" s="211" t="s">
        <v>962</v>
      </c>
      <c r="D232" s="15" t="s">
        <v>12</v>
      </c>
      <c r="E232" s="9" t="s">
        <v>3</v>
      </c>
      <c r="F232" s="40" t="s">
        <v>6</v>
      </c>
      <c r="G232" s="46">
        <f>SPIKELET_Prod!$AO$9</f>
        <v>1</v>
      </c>
      <c r="H232" s="72">
        <f>SPIKELET_Prod!$AO$10</f>
        <v>3</v>
      </c>
      <c r="I232" s="58">
        <f>SPIKELET_Prod!$AL$13</f>
        <v>0</v>
      </c>
      <c r="J232" s="21">
        <f>SPIKELET_Prod!$AO$13</f>
        <v>20</v>
      </c>
      <c r="K232" s="58">
        <f>SPIKELET_Prod!$AL$14</f>
        <v>30</v>
      </c>
      <c r="L232" s="21">
        <f>SPIKELET_Prod!$AO$14</f>
        <v>20</v>
      </c>
      <c r="M232" s="58">
        <f>SPIKELET_Prod!$AL$15</f>
        <v>100</v>
      </c>
      <c r="N232" s="21">
        <f>SPIKELET_Prod!$AO$15</f>
        <v>20</v>
      </c>
      <c r="O232" s="58">
        <f>SPIKELET_Prod!$AL$16</f>
        <v>0</v>
      </c>
      <c r="P232" s="21">
        <f>SPIKELET_Prod!$AO$16</f>
        <v>0</v>
      </c>
      <c r="Q232" s="58">
        <f>SPIKELET_Prod!$AL$17</f>
        <v>0</v>
      </c>
      <c r="R232" s="21">
        <f>SPIKELET_Prod!$AO$17</f>
        <v>0</v>
      </c>
      <c r="S232" s="58">
        <f>SPIKELET_Prod!$AL$18</f>
        <v>0</v>
      </c>
      <c r="T232" s="21">
        <f>SPIKELET_Prod!$AO$18</f>
        <v>0</v>
      </c>
      <c r="U232" s="58">
        <f>SPIKELET_Prod!$AL$19</f>
        <v>0</v>
      </c>
      <c r="V232" s="21">
        <f>SPIKELET_Prod!$AO$19</f>
        <v>0</v>
      </c>
      <c r="W232" s="58">
        <f>SPIKELET_Prod!$AL$20</f>
        <v>0</v>
      </c>
      <c r="X232" s="21">
        <f>SPIKELET_Prod!$AO$20</f>
        <v>0</v>
      </c>
      <c r="Y232" s="58">
        <f>SPIKELET_Prod!$AL$21</f>
        <v>0</v>
      </c>
      <c r="Z232" s="21">
        <f>SPIKELET_Prod!$AO$21</f>
        <v>0</v>
      </c>
      <c r="AA232" s="58">
        <f>SPIKELET_Prod!$AL$22</f>
        <v>0</v>
      </c>
      <c r="AB232" s="21">
        <f>SPIKELET_Prod!$AO$22</f>
        <v>0</v>
      </c>
      <c r="AC232" s="58">
        <f>SPIKELET_Prod!$AL$23</f>
        <v>0</v>
      </c>
      <c r="AD232" s="21">
        <f>SPIKELET_Prod!$AO$23</f>
        <v>0</v>
      </c>
      <c r="AE232" s="58">
        <f>SPIKELET_Prod!$AL$24</f>
        <v>0</v>
      </c>
      <c r="AF232" s="21">
        <f>SPIKELET_Prod!$AO$24</f>
        <v>0</v>
      </c>
      <c r="AG232" s="58">
        <f>SPIKELET_Prod!$AL$25</f>
        <v>0</v>
      </c>
      <c r="AH232" s="21">
        <f>SPIKELET_Prod!$AO$25</f>
        <v>0</v>
      </c>
      <c r="AI232" s="58">
        <f>SPIKELET_Prod!$AL$26</f>
        <v>0</v>
      </c>
      <c r="AJ232" s="21">
        <f>SPIKELET_Prod!$AO$26</f>
        <v>0</v>
      </c>
      <c r="AK232" s="58">
        <f>SPIKELET_Prod!$AL$27</f>
        <v>0</v>
      </c>
      <c r="AL232" s="21">
        <f>SPIKELET_Prod!$AO$27</f>
        <v>0</v>
      </c>
      <c r="AM232" s="58">
        <f>SPIKELET_Prod!$AL$28</f>
        <v>0</v>
      </c>
      <c r="AN232" s="21">
        <f>SPIKELET_Prod!$AO$28</f>
        <v>0</v>
      </c>
      <c r="AO232" s="58">
        <f>SPIKELET_Prod!$AL$29</f>
        <v>0</v>
      </c>
      <c r="AP232" s="21">
        <f>SPIKELET_Prod!$AO$29</f>
        <v>0</v>
      </c>
      <c r="AQ232" s="58">
        <f>SPIKELET_Prod!$AL$30</f>
        <v>0</v>
      </c>
      <c r="AR232" s="21">
        <f>SPIKELET_Prod!$AO$30</f>
        <v>0</v>
      </c>
      <c r="AS232" s="58">
        <f>SPIKELET_Prod!$AL$31</f>
        <v>0</v>
      </c>
      <c r="AT232" s="21">
        <f>SPIKELET_Prod!$AO$31</f>
        <v>0</v>
      </c>
      <c r="AU232" s="58">
        <f>SPIKELET_Prod!$AL$32</f>
        <v>0</v>
      </c>
      <c r="AV232" s="21">
        <f>SPIKELET_Prod!$AO$32</f>
        <v>0</v>
      </c>
      <c r="AW232" s="58">
        <f>SPIKELET_Prod!$AL$33</f>
        <v>0</v>
      </c>
      <c r="AX232" s="21">
        <f>SPIKELET_Prod!$AO$33</f>
        <v>0</v>
      </c>
      <c r="AY232" s="58">
        <f>SPIKELET_Prod!$AL$34</f>
        <v>0</v>
      </c>
      <c r="AZ232" s="21">
        <f>SPIKELET_Prod!$AO$34</f>
        <v>0</v>
      </c>
      <c r="BA232" s="58">
        <f>SPIKELET_Prod!$AL$35</f>
        <v>0</v>
      </c>
      <c r="BB232" s="21">
        <f>SPIKELET_Prod!$AO$35</f>
        <v>0</v>
      </c>
      <c r="BC232" s="58">
        <f>SPIKELET_Prod!$AL$36</f>
        <v>0</v>
      </c>
      <c r="BD232" s="21">
        <f>SPIKELET_Prod!$AO$36</f>
        <v>0</v>
      </c>
      <c r="BE232" s="58">
        <f>SPIKELET_Prod!$AL$37</f>
        <v>0</v>
      </c>
      <c r="BF232" s="21">
        <f>SPIKELET_Prod!$AO$37</f>
        <v>0</v>
      </c>
      <c r="BG232" s="52" t="s">
        <v>69</v>
      </c>
      <c r="BH232" s="16"/>
    </row>
    <row r="233" spans="1:60" x14ac:dyDescent="0.2">
      <c r="A233" s="20"/>
      <c r="B233" s="11" t="s">
        <v>299</v>
      </c>
      <c r="C233" s="211" t="s">
        <v>963</v>
      </c>
      <c r="D233" s="15" t="s">
        <v>12</v>
      </c>
      <c r="E233" s="9" t="s">
        <v>3</v>
      </c>
      <c r="F233" s="40" t="s">
        <v>6</v>
      </c>
      <c r="G233" s="46">
        <f>SPIKELET_Prod!$AP$9</f>
        <v>1</v>
      </c>
      <c r="H233" s="72">
        <f>SPIKELET_Prod!$AP$10</f>
        <v>3</v>
      </c>
      <c r="I233" s="58">
        <f>SPIKELET_Prod!$AL$13</f>
        <v>0</v>
      </c>
      <c r="J233" s="21">
        <f>SPIKELET_Prod!$AP$13</f>
        <v>0</v>
      </c>
      <c r="K233" s="58">
        <f>SPIKELET_Prod!$AL$14</f>
        <v>30</v>
      </c>
      <c r="L233" s="21">
        <f>SPIKELET_Prod!$AP$14</f>
        <v>0</v>
      </c>
      <c r="M233" s="58">
        <f>SPIKELET_Prod!$AL$15</f>
        <v>100</v>
      </c>
      <c r="N233" s="21">
        <f>SPIKELET_Prod!$AP$15</f>
        <v>0</v>
      </c>
      <c r="O233" s="58">
        <f>SPIKELET_Prod!$AL$16</f>
        <v>0</v>
      </c>
      <c r="P233" s="21">
        <f>SPIKELET_Prod!$AP$16</f>
        <v>0</v>
      </c>
      <c r="Q233" s="58">
        <f>SPIKELET_Prod!$AL$17</f>
        <v>0</v>
      </c>
      <c r="R233" s="21">
        <f>SPIKELET_Prod!$AP$17</f>
        <v>0</v>
      </c>
      <c r="S233" s="58">
        <f>SPIKELET_Prod!$AL$18</f>
        <v>0</v>
      </c>
      <c r="T233" s="21">
        <f>SPIKELET_Prod!$AP$18</f>
        <v>0</v>
      </c>
      <c r="U233" s="58">
        <f>SPIKELET_Prod!$AL$19</f>
        <v>0</v>
      </c>
      <c r="V233" s="21">
        <f>SPIKELET_Prod!$AP$19</f>
        <v>0</v>
      </c>
      <c r="W233" s="58">
        <f>SPIKELET_Prod!$AL$20</f>
        <v>0</v>
      </c>
      <c r="X233" s="21">
        <f>SPIKELET_Prod!$AP$20</f>
        <v>0</v>
      </c>
      <c r="Y233" s="58">
        <f>SPIKELET_Prod!$AL$21</f>
        <v>0</v>
      </c>
      <c r="Z233" s="21">
        <f>SPIKELET_Prod!$AP$21</f>
        <v>0</v>
      </c>
      <c r="AA233" s="58">
        <f>SPIKELET_Prod!$AL$22</f>
        <v>0</v>
      </c>
      <c r="AB233" s="21">
        <f>SPIKELET_Prod!$AP$22</f>
        <v>0</v>
      </c>
      <c r="AC233" s="58">
        <f>SPIKELET_Prod!$AL$23</f>
        <v>0</v>
      </c>
      <c r="AD233" s="21">
        <f>SPIKELET_Prod!$AP$23</f>
        <v>0</v>
      </c>
      <c r="AE233" s="58">
        <f>SPIKELET_Prod!$AL$24</f>
        <v>0</v>
      </c>
      <c r="AF233" s="21">
        <f>SPIKELET_Prod!$AP$24</f>
        <v>0</v>
      </c>
      <c r="AG233" s="58">
        <f>SPIKELET_Prod!$AL$25</f>
        <v>0</v>
      </c>
      <c r="AH233" s="21">
        <f>SPIKELET_Prod!$AP$25</f>
        <v>0</v>
      </c>
      <c r="AI233" s="58">
        <f>SPIKELET_Prod!$AL$26</f>
        <v>0</v>
      </c>
      <c r="AJ233" s="21">
        <f>SPIKELET_Prod!$AP$26</f>
        <v>0</v>
      </c>
      <c r="AK233" s="58">
        <f>SPIKELET_Prod!$AL$27</f>
        <v>0</v>
      </c>
      <c r="AL233" s="21">
        <f>SPIKELET_Prod!$AP$27</f>
        <v>0</v>
      </c>
      <c r="AM233" s="58">
        <f>SPIKELET_Prod!$AL$28</f>
        <v>0</v>
      </c>
      <c r="AN233" s="21">
        <f>SPIKELET_Prod!$AP$28</f>
        <v>0</v>
      </c>
      <c r="AO233" s="58">
        <f>SPIKELET_Prod!$AL$29</f>
        <v>0</v>
      </c>
      <c r="AP233" s="21">
        <f>SPIKELET_Prod!$AP$29</f>
        <v>0</v>
      </c>
      <c r="AQ233" s="58">
        <f>SPIKELET_Prod!$AL$30</f>
        <v>0</v>
      </c>
      <c r="AR233" s="21">
        <f>SPIKELET_Prod!$AP$30</f>
        <v>0</v>
      </c>
      <c r="AS233" s="58">
        <f>SPIKELET_Prod!$AL$31</f>
        <v>0</v>
      </c>
      <c r="AT233" s="21">
        <f>SPIKELET_Prod!$AP$31</f>
        <v>0</v>
      </c>
      <c r="AU233" s="58">
        <f>SPIKELET_Prod!$AL$32</f>
        <v>0</v>
      </c>
      <c r="AV233" s="21">
        <f>SPIKELET_Prod!$AP$32</f>
        <v>0</v>
      </c>
      <c r="AW233" s="58">
        <f>SPIKELET_Prod!$AL$33</f>
        <v>0</v>
      </c>
      <c r="AX233" s="21">
        <f>SPIKELET_Prod!$AP$33</f>
        <v>0</v>
      </c>
      <c r="AY233" s="58">
        <f>SPIKELET_Prod!$AL$34</f>
        <v>0</v>
      </c>
      <c r="AZ233" s="21">
        <f>SPIKELET_Prod!$AP$34</f>
        <v>0</v>
      </c>
      <c r="BA233" s="58">
        <f>SPIKELET_Prod!$AL$35</f>
        <v>0</v>
      </c>
      <c r="BB233" s="21">
        <f>SPIKELET_Prod!$AP$35</f>
        <v>0</v>
      </c>
      <c r="BC233" s="58">
        <f>SPIKELET_Prod!$AL$36</f>
        <v>0</v>
      </c>
      <c r="BD233" s="21">
        <f>SPIKELET_Prod!$AP$36</f>
        <v>0</v>
      </c>
      <c r="BE233" s="58">
        <f>SPIKELET_Prod!$AL$37</f>
        <v>0</v>
      </c>
      <c r="BF233" s="21">
        <f>SPIKELET_Prod!$AP$37</f>
        <v>0</v>
      </c>
      <c r="BG233" s="52" t="s">
        <v>69</v>
      </c>
      <c r="BH233" s="16"/>
    </row>
    <row r="234" spans="1:60" x14ac:dyDescent="0.2">
      <c r="A234" s="20"/>
      <c r="B234" s="11" t="s">
        <v>684</v>
      </c>
      <c r="C234" s="211" t="s">
        <v>958</v>
      </c>
      <c r="D234" s="69" t="s">
        <v>12</v>
      </c>
      <c r="E234" s="2" t="s">
        <v>9</v>
      </c>
      <c r="F234" s="40" t="s">
        <v>304</v>
      </c>
      <c r="G234" s="46">
        <f>SPIKELET_Prod!$AR$9</f>
        <v>1</v>
      </c>
      <c r="H234" s="72">
        <f>SPIKELET_Prod!$AR$10</f>
        <v>2</v>
      </c>
      <c r="I234" s="76">
        <f>SPIKELET_Prod!$AQ$13</f>
        <v>1</v>
      </c>
      <c r="J234" s="21">
        <f>SPIKELET_Prod!$AR$13</f>
        <v>0.1</v>
      </c>
      <c r="K234" s="76">
        <f>SPIKELET_Prod!$AQ$14</f>
        <v>10</v>
      </c>
      <c r="L234" s="21">
        <f>SPIKELET_Prod!$AR$14</f>
        <v>1</v>
      </c>
      <c r="M234" s="76">
        <f>SPIKELET_Prod!$AQ$15</f>
        <v>0</v>
      </c>
      <c r="N234" s="21">
        <f>SPIKELET_Prod!$AR$15</f>
        <v>0</v>
      </c>
      <c r="O234" s="76">
        <f>SPIKELET_Prod!$AQ$16</f>
        <v>0</v>
      </c>
      <c r="P234" s="21">
        <f>SPIKELET_Prod!$AR$16</f>
        <v>0</v>
      </c>
      <c r="Q234" s="76">
        <f>SPIKELET_Prod!$AQ$17</f>
        <v>0</v>
      </c>
      <c r="R234" s="21">
        <f>SPIKELET_Prod!$AR$17</f>
        <v>0</v>
      </c>
      <c r="S234" s="76">
        <f>SPIKELET_Prod!$AQ$18</f>
        <v>0</v>
      </c>
      <c r="T234" s="21">
        <f>SPIKELET_Prod!$AR$18</f>
        <v>0</v>
      </c>
      <c r="U234" s="76">
        <f>SPIKELET_Prod!$AQ$19</f>
        <v>0</v>
      </c>
      <c r="V234" s="21">
        <f>SPIKELET_Prod!$AR$19</f>
        <v>0</v>
      </c>
      <c r="W234" s="76">
        <f>SPIKELET_Prod!$AQ$20</f>
        <v>0</v>
      </c>
      <c r="X234" s="21">
        <f>SPIKELET_Prod!$AR$20</f>
        <v>0</v>
      </c>
      <c r="Y234" s="76">
        <f>SPIKELET_Prod!$AQ$21</f>
        <v>0</v>
      </c>
      <c r="Z234" s="21">
        <f>SPIKELET_Prod!$AR$21</f>
        <v>0</v>
      </c>
      <c r="AA234" s="76">
        <f>SPIKELET_Prod!$AQ$22</f>
        <v>0</v>
      </c>
      <c r="AB234" s="21">
        <f>SPIKELET_Prod!$AR$22</f>
        <v>0</v>
      </c>
      <c r="AC234" s="76">
        <f>SPIKELET_Prod!$AQ$23</f>
        <v>0</v>
      </c>
      <c r="AD234" s="21">
        <f>SPIKELET_Prod!$AR$23</f>
        <v>0</v>
      </c>
      <c r="AE234" s="76">
        <f>SPIKELET_Prod!$AQ$24</f>
        <v>0</v>
      </c>
      <c r="AF234" s="21">
        <f>SPIKELET_Prod!$AR$24</f>
        <v>0</v>
      </c>
      <c r="AG234" s="76">
        <f>SPIKELET_Prod!$AQ$25</f>
        <v>0</v>
      </c>
      <c r="AH234" s="21">
        <f>SPIKELET_Prod!$AR$25</f>
        <v>0</v>
      </c>
      <c r="AI234" s="76">
        <f>SPIKELET_Prod!$AQ$26</f>
        <v>0</v>
      </c>
      <c r="AJ234" s="21">
        <f>SPIKELET_Prod!$AR$26</f>
        <v>0</v>
      </c>
      <c r="AK234" s="76">
        <f>SPIKELET_Prod!$AQ$27</f>
        <v>0</v>
      </c>
      <c r="AL234" s="21">
        <f>SPIKELET_Prod!$AR$27</f>
        <v>0</v>
      </c>
      <c r="AM234" s="76">
        <f>SPIKELET_Prod!$AQ$28</f>
        <v>0</v>
      </c>
      <c r="AN234" s="21">
        <f>SPIKELET_Prod!$AR$28</f>
        <v>0</v>
      </c>
      <c r="AO234" s="76">
        <f>SPIKELET_Prod!$AQ$29</f>
        <v>0</v>
      </c>
      <c r="AP234" s="21">
        <f>SPIKELET_Prod!$AR$29</f>
        <v>0</v>
      </c>
      <c r="AQ234" s="76">
        <f>SPIKELET_Prod!$AQ$30</f>
        <v>0</v>
      </c>
      <c r="AR234" s="21">
        <f>SPIKELET_Prod!$AR$30</f>
        <v>0</v>
      </c>
      <c r="AS234" s="76">
        <f>SPIKELET_Prod!$AQ$31</f>
        <v>0</v>
      </c>
      <c r="AT234" s="21">
        <f>SPIKELET_Prod!$AR$31</f>
        <v>0</v>
      </c>
      <c r="AU234" s="76">
        <f>SPIKELET_Prod!$AQ$32</f>
        <v>0</v>
      </c>
      <c r="AV234" s="21">
        <f>SPIKELET_Prod!$AR$32</f>
        <v>0</v>
      </c>
      <c r="AW234" s="76">
        <f>SPIKELET_Prod!$AQ$33</f>
        <v>0</v>
      </c>
      <c r="AX234" s="21">
        <f>SPIKELET_Prod!$AR$33</f>
        <v>0</v>
      </c>
      <c r="AY234" s="76">
        <f>SPIKELET_Prod!$AQ$34</f>
        <v>0</v>
      </c>
      <c r="AZ234" s="21">
        <f>SPIKELET_Prod!$AR$34</f>
        <v>0</v>
      </c>
      <c r="BA234" s="76">
        <f>SPIKELET_Prod!$AQ$35</f>
        <v>0</v>
      </c>
      <c r="BB234" s="21">
        <f>SPIKELET_Prod!$AR$35</f>
        <v>0</v>
      </c>
      <c r="BC234" s="76">
        <f>SPIKELET_Prod!$AQ$36</f>
        <v>0</v>
      </c>
      <c r="BD234" s="21">
        <f>SPIKELET_Prod!$AR$36</f>
        <v>0</v>
      </c>
      <c r="BE234" s="76">
        <f>SPIKELET_Prod!$AQ$37</f>
        <v>0</v>
      </c>
      <c r="BF234" s="21">
        <f>SPIKELET_Prod!$AR$37</f>
        <v>0</v>
      </c>
      <c r="BG234" s="52" t="s">
        <v>69</v>
      </c>
    </row>
    <row r="235" spans="1:60" s="65" customFormat="1" ht="18.75" x14ac:dyDescent="0.25">
      <c r="A235" s="21" t="s">
        <v>69</v>
      </c>
      <c r="B235" s="61"/>
      <c r="C235" s="62" t="s">
        <v>582</v>
      </c>
      <c r="D235" s="62"/>
      <c r="E235" s="62"/>
      <c r="F235" s="62"/>
      <c r="G235" s="61"/>
      <c r="H235" s="67"/>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52" t="s">
        <v>69</v>
      </c>
      <c r="BH235" s="64"/>
    </row>
    <row r="236" spans="1:60" x14ac:dyDescent="0.2">
      <c r="A236" s="20"/>
      <c r="B236" s="10" t="s">
        <v>42</v>
      </c>
      <c r="C236" s="211" t="s">
        <v>686</v>
      </c>
      <c r="D236" s="7" t="s">
        <v>12</v>
      </c>
      <c r="E236" s="9" t="s">
        <v>0</v>
      </c>
      <c r="F236" s="40" t="s">
        <v>7</v>
      </c>
      <c r="G236" s="46">
        <f>SPIKELET_Geom!$D$9</f>
        <v>1</v>
      </c>
      <c r="H236" s="72">
        <f>SPIKELET_Geom!$D$10</f>
        <v>2</v>
      </c>
      <c r="I236" s="56">
        <f>SPIKELET_Geom!$C$13</f>
        <v>1</v>
      </c>
      <c r="J236" s="21">
        <f>SPIKELET_Geom!$D$13</f>
        <v>10</v>
      </c>
      <c r="K236" s="56">
        <f>SPIKELET_Geom!$C$14</f>
        <v>30</v>
      </c>
      <c r="L236" s="21">
        <f>SPIKELET_Geom!$D$14</f>
        <v>30</v>
      </c>
      <c r="M236" s="56">
        <f>SPIKELET_Geom!$C$15</f>
        <v>0</v>
      </c>
      <c r="N236" s="21">
        <f>SPIKELET_Geom!$D$15</f>
        <v>0</v>
      </c>
      <c r="O236" s="56">
        <f>SPIKELET_Geom!$C$16</f>
        <v>0</v>
      </c>
      <c r="P236" s="21">
        <f>SPIKELET_Geom!$D$16</f>
        <v>0</v>
      </c>
      <c r="Q236" s="56">
        <f>SPIKELET_Geom!$C$17</f>
        <v>0</v>
      </c>
      <c r="R236" s="21">
        <f>SPIKELET_Geom!$D$17</f>
        <v>0</v>
      </c>
      <c r="S236" s="56">
        <f>SPIKELET_Geom!$C$18</f>
        <v>0</v>
      </c>
      <c r="T236" s="21">
        <f>SPIKELET_Geom!$D$18</f>
        <v>0</v>
      </c>
      <c r="U236" s="56">
        <f>SPIKELET_Geom!$C$19</f>
        <v>0</v>
      </c>
      <c r="V236" s="21">
        <f>SPIKELET_Geom!$D$19</f>
        <v>0</v>
      </c>
      <c r="W236" s="56">
        <f>SPIKELET_Geom!$C$20</f>
        <v>0</v>
      </c>
      <c r="X236" s="21">
        <f>SPIKELET_Geom!$D$20</f>
        <v>0</v>
      </c>
      <c r="Y236" s="56">
        <f>SPIKELET_Geom!$C$21</f>
        <v>0</v>
      </c>
      <c r="Z236" s="21">
        <f>SPIKELET_Geom!$D$21</f>
        <v>0</v>
      </c>
      <c r="AA236" s="56">
        <f>SPIKELET_Geom!$C$22</f>
        <v>0</v>
      </c>
      <c r="AB236" s="21">
        <f>SPIKELET_Geom!$D$22</f>
        <v>0</v>
      </c>
      <c r="AC236" s="56">
        <f>SPIKELET_Geom!$C$23</f>
        <v>0</v>
      </c>
      <c r="AD236" s="21">
        <f>SPIKELET_Geom!$D$23</f>
        <v>0</v>
      </c>
      <c r="AE236" s="56">
        <f>SPIKELET_Geom!$C$24</f>
        <v>0</v>
      </c>
      <c r="AF236" s="21">
        <f>SPIKELET_Geom!$D$24</f>
        <v>0</v>
      </c>
      <c r="AG236" s="56">
        <f>SPIKELET_Geom!$C$25</f>
        <v>0</v>
      </c>
      <c r="AH236" s="21">
        <f>SPIKELET_Geom!$D$25</f>
        <v>0</v>
      </c>
      <c r="AI236" s="56">
        <f>SPIKELET_Geom!$C$26</f>
        <v>0</v>
      </c>
      <c r="AJ236" s="21">
        <f>SPIKELET_Geom!$D$26</f>
        <v>0</v>
      </c>
      <c r="AK236" s="56">
        <f>SPIKELET_Geom!$C$27</f>
        <v>0</v>
      </c>
      <c r="AL236" s="21">
        <f>SPIKELET_Geom!$D$27</f>
        <v>0</v>
      </c>
      <c r="AM236" s="56">
        <f>SPIKELET_Geom!$C$28</f>
        <v>0</v>
      </c>
      <c r="AN236" s="21">
        <f>SPIKELET_Geom!$D$28</f>
        <v>0</v>
      </c>
      <c r="AO236" s="56">
        <f>SPIKELET_Geom!$C$29</f>
        <v>0</v>
      </c>
      <c r="AP236" s="21">
        <f>SPIKELET_Geom!$D$29</f>
        <v>0</v>
      </c>
      <c r="AQ236" s="56">
        <f>SPIKELET_Geom!$C$30</f>
        <v>0</v>
      </c>
      <c r="AR236" s="21">
        <f>SPIKELET_Geom!$D$30</f>
        <v>0</v>
      </c>
      <c r="AS236" s="56">
        <f>SPIKELET_Geom!$C$31</f>
        <v>0</v>
      </c>
      <c r="AT236" s="21">
        <f>SPIKELET_Geom!$D$31</f>
        <v>0</v>
      </c>
      <c r="AU236" s="56">
        <f>SPIKELET_Geom!$C$32</f>
        <v>0</v>
      </c>
      <c r="AV236" s="21">
        <f>SPIKELET_Geom!$D$32</f>
        <v>0</v>
      </c>
      <c r="AW236" s="56">
        <f>SPIKELET_Geom!$C$33</f>
        <v>0</v>
      </c>
      <c r="AX236" s="21">
        <f>SPIKELET_Geom!$D$33</f>
        <v>0</v>
      </c>
      <c r="AY236" s="56">
        <f>SPIKELET_Geom!$C$34</f>
        <v>0</v>
      </c>
      <c r="AZ236" s="21">
        <f>SPIKELET_Geom!$D$34</f>
        <v>0</v>
      </c>
      <c r="BA236" s="56">
        <f>SPIKELET_Geom!$C$35</f>
        <v>0</v>
      </c>
      <c r="BB236" s="21">
        <f>SPIKELET_Geom!$D$35</f>
        <v>0</v>
      </c>
      <c r="BC236" s="56">
        <f>SPIKELET_Geom!$C$36</f>
        <v>0</v>
      </c>
      <c r="BD236" s="21">
        <f>SPIKELET_Geom!$D$36</f>
        <v>0</v>
      </c>
      <c r="BE236" s="56">
        <f>SPIKELET_Geom!$C$37</f>
        <v>0</v>
      </c>
      <c r="BF236" s="21">
        <f>SPIKELET_Geom!$D$37</f>
        <v>0</v>
      </c>
      <c r="BG236" s="52" t="s">
        <v>69</v>
      </c>
      <c r="BH236" s="16"/>
    </row>
    <row r="237" spans="1:60" x14ac:dyDescent="0.2">
      <c r="A237" s="20"/>
      <c r="B237" s="11" t="s">
        <v>45</v>
      </c>
      <c r="C237" s="211" t="s">
        <v>119</v>
      </c>
      <c r="D237" s="15" t="s">
        <v>12</v>
      </c>
      <c r="E237" s="9" t="s">
        <v>9</v>
      </c>
      <c r="F237" s="40" t="s">
        <v>8</v>
      </c>
      <c r="G237" s="46">
        <f>SPIKELET_Geom!$F$9</f>
        <v>1</v>
      </c>
      <c r="H237" s="72">
        <f>SPIKELET_Geom!$F$10</f>
        <v>3</v>
      </c>
      <c r="I237" s="58">
        <f>SPIKELET_Geom!$E$13</f>
        <v>0</v>
      </c>
      <c r="J237" s="21">
        <f>SPIKELET_Geom!$F$13</f>
        <v>1</v>
      </c>
      <c r="K237" s="58">
        <f>SPIKELET_Geom!$E$14</f>
        <v>30</v>
      </c>
      <c r="L237" s="21">
        <f>SPIKELET_Geom!$F$14</f>
        <v>1</v>
      </c>
      <c r="M237" s="58">
        <f>SPIKELET_Geom!$E$15</f>
        <v>100</v>
      </c>
      <c r="N237" s="21">
        <f>SPIKELET_Geom!$F$15</f>
        <v>0.75</v>
      </c>
      <c r="O237" s="58">
        <f>SPIKELET_Geom!$E$16</f>
        <v>0</v>
      </c>
      <c r="P237" s="21">
        <f>SPIKELET_Geom!$F$16</f>
        <v>0</v>
      </c>
      <c r="Q237" s="58">
        <f>SPIKELET_Geom!$E$17</f>
        <v>0</v>
      </c>
      <c r="R237" s="21">
        <f>SPIKELET_Geom!$F$17</f>
        <v>0</v>
      </c>
      <c r="S237" s="58">
        <f>SPIKELET_Geom!$E$18</f>
        <v>0</v>
      </c>
      <c r="T237" s="21">
        <f>SPIKELET_Geom!$F$18</f>
        <v>0</v>
      </c>
      <c r="U237" s="58">
        <f>SPIKELET_Geom!$E$19</f>
        <v>0</v>
      </c>
      <c r="V237" s="21">
        <f>SPIKELET_Geom!$F$19</f>
        <v>0</v>
      </c>
      <c r="W237" s="58">
        <f>SPIKELET_Geom!$E$20</f>
        <v>0</v>
      </c>
      <c r="X237" s="21">
        <f>SPIKELET_Geom!$F$20</f>
        <v>0</v>
      </c>
      <c r="Y237" s="58">
        <f>SPIKELET_Geom!$E$21</f>
        <v>0</v>
      </c>
      <c r="Z237" s="21">
        <f>SPIKELET_Geom!$F$21</f>
        <v>0</v>
      </c>
      <c r="AA237" s="58">
        <f>SPIKELET_Geom!$E$22</f>
        <v>0</v>
      </c>
      <c r="AB237" s="21">
        <f>SPIKELET_Geom!$F$22</f>
        <v>0</v>
      </c>
      <c r="AC237" s="58">
        <f>SPIKELET_Geom!$E$23</f>
        <v>0</v>
      </c>
      <c r="AD237" s="21">
        <f>SPIKELET_Geom!$F$23</f>
        <v>0</v>
      </c>
      <c r="AE237" s="58">
        <f>SPIKELET_Geom!$E$24</f>
        <v>0</v>
      </c>
      <c r="AF237" s="21">
        <f>SPIKELET_Geom!$F$24</f>
        <v>0</v>
      </c>
      <c r="AG237" s="58">
        <f>SPIKELET_Geom!$E$25</f>
        <v>0</v>
      </c>
      <c r="AH237" s="21">
        <f>SPIKELET_Geom!$F$25</f>
        <v>0</v>
      </c>
      <c r="AI237" s="58">
        <f>SPIKELET_Geom!$E$26</f>
        <v>0</v>
      </c>
      <c r="AJ237" s="21">
        <f>SPIKELET_Geom!$F$26</f>
        <v>0</v>
      </c>
      <c r="AK237" s="58">
        <f>SPIKELET_Geom!$E$27</f>
        <v>0</v>
      </c>
      <c r="AL237" s="21">
        <f>SPIKELET_Geom!$F$27</f>
        <v>0</v>
      </c>
      <c r="AM237" s="58">
        <f>SPIKELET_Geom!$E$28</f>
        <v>0</v>
      </c>
      <c r="AN237" s="21">
        <f>SPIKELET_Geom!$F$28</f>
        <v>0</v>
      </c>
      <c r="AO237" s="58">
        <f>SPIKELET_Geom!$E$29</f>
        <v>0</v>
      </c>
      <c r="AP237" s="21">
        <f>SPIKELET_Geom!$F$29</f>
        <v>0</v>
      </c>
      <c r="AQ237" s="58">
        <f>SPIKELET_Geom!$E$30</f>
        <v>0</v>
      </c>
      <c r="AR237" s="21">
        <f>SPIKELET_Geom!$F$30</f>
        <v>0</v>
      </c>
      <c r="AS237" s="58">
        <f>SPIKELET_Geom!$E$31</f>
        <v>0</v>
      </c>
      <c r="AT237" s="21">
        <f>SPIKELET_Geom!$F$31</f>
        <v>0</v>
      </c>
      <c r="AU237" s="58">
        <f>SPIKELET_Geom!$E$32</f>
        <v>0</v>
      </c>
      <c r="AV237" s="21">
        <f>SPIKELET_Geom!$F$32</f>
        <v>0</v>
      </c>
      <c r="AW237" s="58">
        <f>SPIKELET_Geom!$E$33</f>
        <v>0</v>
      </c>
      <c r="AX237" s="21">
        <f>SPIKELET_Geom!$F$33</f>
        <v>0</v>
      </c>
      <c r="AY237" s="58">
        <f>SPIKELET_Geom!$E$34</f>
        <v>0</v>
      </c>
      <c r="AZ237" s="21">
        <f>SPIKELET_Geom!$F$34</f>
        <v>0</v>
      </c>
      <c r="BA237" s="58">
        <f>SPIKELET_Geom!$E$35</f>
        <v>0</v>
      </c>
      <c r="BB237" s="21">
        <f>SPIKELET_Geom!$F$35</f>
        <v>0</v>
      </c>
      <c r="BC237" s="58">
        <f>SPIKELET_Geom!$E$36</f>
        <v>0</v>
      </c>
      <c r="BD237" s="21">
        <f>SPIKELET_Geom!$F$36</f>
        <v>0</v>
      </c>
      <c r="BE237" s="58">
        <f>SPIKELET_Geom!$E$37</f>
        <v>0</v>
      </c>
      <c r="BF237" s="21">
        <f>SPIKELET_Geom!$F$37</f>
        <v>0</v>
      </c>
      <c r="BG237" s="52" t="s">
        <v>69</v>
      </c>
      <c r="BH237" s="16"/>
    </row>
    <row r="238" spans="1:60" x14ac:dyDescent="0.2">
      <c r="A238" s="20"/>
      <c r="B238" s="11" t="s">
        <v>46</v>
      </c>
      <c r="C238" s="211" t="s">
        <v>43</v>
      </c>
      <c r="D238" s="15" t="s">
        <v>12</v>
      </c>
      <c r="E238" s="9" t="s">
        <v>0</v>
      </c>
      <c r="F238" s="40" t="s">
        <v>7</v>
      </c>
      <c r="G238" s="46">
        <f>SPIKELET_Geom!$G$9</f>
        <v>1</v>
      </c>
      <c r="H238" s="72">
        <f>SPIKELET_Geom!$G$10</f>
        <v>3</v>
      </c>
      <c r="I238" s="58">
        <f>SPIKELET_Geom!$E$13</f>
        <v>0</v>
      </c>
      <c r="J238" s="21">
        <f>SPIKELET_Geom!$G$13</f>
        <v>0</v>
      </c>
      <c r="K238" s="58">
        <f>SPIKELET_Geom!$E$14</f>
        <v>30</v>
      </c>
      <c r="L238" s="21">
        <f>SPIKELET_Geom!$G$14</f>
        <v>0</v>
      </c>
      <c r="M238" s="58">
        <f>SPIKELET_Geom!$E$15</f>
        <v>100</v>
      </c>
      <c r="N238" s="21">
        <f>SPIKELET_Geom!$G$15</f>
        <v>0</v>
      </c>
      <c r="O238" s="58">
        <f>SPIKELET_Geom!$E$16</f>
        <v>0</v>
      </c>
      <c r="P238" s="21">
        <f>SPIKELET_Geom!$G$16</f>
        <v>0</v>
      </c>
      <c r="Q238" s="58">
        <f>SPIKELET_Geom!$E$17</f>
        <v>0</v>
      </c>
      <c r="R238" s="21">
        <f>SPIKELET_Geom!$G$17</f>
        <v>0</v>
      </c>
      <c r="S238" s="58">
        <f>SPIKELET_Geom!$E$18</f>
        <v>0</v>
      </c>
      <c r="T238" s="21">
        <f>SPIKELET_Geom!$G$18</f>
        <v>0</v>
      </c>
      <c r="U238" s="58">
        <f>SPIKELET_Geom!$E$19</f>
        <v>0</v>
      </c>
      <c r="V238" s="21">
        <f>SPIKELET_Geom!$G$19</f>
        <v>0</v>
      </c>
      <c r="W238" s="58">
        <f>SPIKELET_Geom!$E$20</f>
        <v>0</v>
      </c>
      <c r="X238" s="21">
        <f>SPIKELET_Geom!$G$20</f>
        <v>0</v>
      </c>
      <c r="Y238" s="58">
        <f>SPIKELET_Geom!$E$21</f>
        <v>0</v>
      </c>
      <c r="Z238" s="21">
        <f>SPIKELET_Geom!$G$21</f>
        <v>0</v>
      </c>
      <c r="AA238" s="58">
        <f>SPIKELET_Geom!$E$22</f>
        <v>0</v>
      </c>
      <c r="AB238" s="21">
        <f>SPIKELET_Geom!$G$22</f>
        <v>0</v>
      </c>
      <c r="AC238" s="58">
        <f>SPIKELET_Geom!$E$23</f>
        <v>0</v>
      </c>
      <c r="AD238" s="21">
        <f>SPIKELET_Geom!$G$23</f>
        <v>0</v>
      </c>
      <c r="AE238" s="58">
        <f>SPIKELET_Geom!$E$24</f>
        <v>0</v>
      </c>
      <c r="AF238" s="21">
        <f>SPIKELET_Geom!$G$24</f>
        <v>0</v>
      </c>
      <c r="AG238" s="58">
        <f>SPIKELET_Geom!$E$25</f>
        <v>0</v>
      </c>
      <c r="AH238" s="21">
        <f>SPIKELET_Geom!$G$25</f>
        <v>0</v>
      </c>
      <c r="AI238" s="58">
        <f>SPIKELET_Geom!$E$26</f>
        <v>0</v>
      </c>
      <c r="AJ238" s="21">
        <f>SPIKELET_Geom!$G$26</f>
        <v>0</v>
      </c>
      <c r="AK238" s="58">
        <f>SPIKELET_Geom!$E$27</f>
        <v>0</v>
      </c>
      <c r="AL238" s="21">
        <f>SPIKELET_Geom!$G$27</f>
        <v>0</v>
      </c>
      <c r="AM238" s="58">
        <f>SPIKELET_Geom!$E$28</f>
        <v>0</v>
      </c>
      <c r="AN238" s="21">
        <f>SPIKELET_Geom!$G$28</f>
        <v>0</v>
      </c>
      <c r="AO238" s="58">
        <f>SPIKELET_Geom!$E$29</f>
        <v>0</v>
      </c>
      <c r="AP238" s="21">
        <f>SPIKELET_Geom!$G$29</f>
        <v>0</v>
      </c>
      <c r="AQ238" s="58">
        <f>SPIKELET_Geom!$E$30</f>
        <v>0</v>
      </c>
      <c r="AR238" s="21">
        <f>SPIKELET_Geom!$G$30</f>
        <v>0</v>
      </c>
      <c r="AS238" s="58">
        <f>SPIKELET_Geom!$E$31</f>
        <v>0</v>
      </c>
      <c r="AT238" s="21">
        <f>SPIKELET_Geom!$G$31</f>
        <v>0</v>
      </c>
      <c r="AU238" s="58">
        <f>SPIKELET_Geom!$E$32</f>
        <v>0</v>
      </c>
      <c r="AV238" s="21">
        <f>SPIKELET_Geom!$G$32</f>
        <v>0</v>
      </c>
      <c r="AW238" s="58">
        <f>SPIKELET_Geom!$E$33</f>
        <v>0</v>
      </c>
      <c r="AX238" s="21">
        <f>SPIKELET_Geom!$G$33</f>
        <v>0</v>
      </c>
      <c r="AY238" s="58">
        <f>SPIKELET_Geom!$E$34</f>
        <v>0</v>
      </c>
      <c r="AZ238" s="21">
        <f>SPIKELET_Geom!$G$34</f>
        <v>0</v>
      </c>
      <c r="BA238" s="58">
        <f>SPIKELET_Geom!$E$35</f>
        <v>0</v>
      </c>
      <c r="BB238" s="21">
        <f>SPIKELET_Geom!$G$35</f>
        <v>0</v>
      </c>
      <c r="BC238" s="58">
        <f>SPIKELET_Geom!$E$36</f>
        <v>0</v>
      </c>
      <c r="BD238" s="21">
        <f>SPIKELET_Geom!$G$36</f>
        <v>0</v>
      </c>
      <c r="BE238" s="58">
        <f>SPIKELET_Geom!$E$37</f>
        <v>0</v>
      </c>
      <c r="BF238" s="21">
        <f>SPIKELET_Geom!$G$37</f>
        <v>0</v>
      </c>
      <c r="BG238" s="52" t="s">
        <v>69</v>
      </c>
      <c r="BH238" s="16"/>
    </row>
    <row r="239" spans="1:60" x14ac:dyDescent="0.2">
      <c r="A239" s="20"/>
      <c r="B239" s="11" t="s">
        <v>685</v>
      </c>
      <c r="C239" s="211" t="s">
        <v>957</v>
      </c>
      <c r="D239" s="69" t="s">
        <v>12</v>
      </c>
      <c r="E239" s="2" t="s">
        <v>9</v>
      </c>
      <c r="F239" s="40" t="s">
        <v>304</v>
      </c>
      <c r="G239" s="46">
        <f>SPIKELET_Geom!$I$9</f>
        <v>1</v>
      </c>
      <c r="H239" s="72">
        <f>SPIKELET_Geom!$I$10</f>
        <v>2</v>
      </c>
      <c r="I239" s="76">
        <f>SPIKELET_Geom!$H$13</f>
        <v>1</v>
      </c>
      <c r="J239" s="21">
        <f>SPIKELET_Geom!$I$13</f>
        <v>0.5</v>
      </c>
      <c r="K239" s="76">
        <f>SPIKELET_Geom!$H$14</f>
        <v>10</v>
      </c>
      <c r="L239" s="21">
        <f>SPIKELET_Geom!$I$14</f>
        <v>1</v>
      </c>
      <c r="M239" s="76">
        <f>SPIKELET_Geom!$H$15</f>
        <v>0</v>
      </c>
      <c r="N239" s="21">
        <f>SPIKELET_Geom!$I$15</f>
        <v>0</v>
      </c>
      <c r="O239" s="76">
        <f>SPIKELET_Geom!$H$16</f>
        <v>0</v>
      </c>
      <c r="P239" s="21">
        <f>SPIKELET_Geom!$I$16</f>
        <v>0</v>
      </c>
      <c r="Q239" s="76">
        <f>SPIKELET_Geom!$H$17</f>
        <v>0</v>
      </c>
      <c r="R239" s="21">
        <f>SPIKELET_Geom!$I$17</f>
        <v>0</v>
      </c>
      <c r="S239" s="76">
        <f>SPIKELET_Geom!$H$18</f>
        <v>0</v>
      </c>
      <c r="T239" s="21">
        <f>SPIKELET_Geom!$I$18</f>
        <v>0</v>
      </c>
      <c r="U239" s="76">
        <f>SPIKELET_Geom!$H$19</f>
        <v>0</v>
      </c>
      <c r="V239" s="21">
        <f>SPIKELET_Geom!$I$19</f>
        <v>0</v>
      </c>
      <c r="W239" s="76">
        <f>SPIKELET_Geom!$H$20</f>
        <v>0</v>
      </c>
      <c r="X239" s="21">
        <f>SPIKELET_Geom!$I$20</f>
        <v>0</v>
      </c>
      <c r="Y239" s="76">
        <f>SPIKELET_Geom!$H$21</f>
        <v>0</v>
      </c>
      <c r="Z239" s="21">
        <f>SPIKELET_Geom!$I$21</f>
        <v>0</v>
      </c>
      <c r="AA239" s="76">
        <f>SPIKELET_Geom!$H$22</f>
        <v>0</v>
      </c>
      <c r="AB239" s="21">
        <f>SPIKELET_Geom!$I$22</f>
        <v>0</v>
      </c>
      <c r="AC239" s="76">
        <f>SPIKELET_Geom!$H$23</f>
        <v>0</v>
      </c>
      <c r="AD239" s="21">
        <f>SPIKELET_Geom!$I$23</f>
        <v>0</v>
      </c>
      <c r="AE239" s="76">
        <f>SPIKELET_Geom!$H$24</f>
        <v>0</v>
      </c>
      <c r="AF239" s="21">
        <f>SPIKELET_Geom!$I$24</f>
        <v>0</v>
      </c>
      <c r="AG239" s="76">
        <f>SPIKELET_Geom!$H$25</f>
        <v>0</v>
      </c>
      <c r="AH239" s="21">
        <f>SPIKELET_Geom!$I$25</f>
        <v>0</v>
      </c>
      <c r="AI239" s="76">
        <f>SPIKELET_Geom!$H$26</f>
        <v>0</v>
      </c>
      <c r="AJ239" s="21">
        <f>SPIKELET_Geom!$I$26</f>
        <v>0</v>
      </c>
      <c r="AK239" s="76">
        <f>SPIKELET_Geom!$H$27</f>
        <v>0</v>
      </c>
      <c r="AL239" s="21">
        <f>SPIKELET_Geom!$I$27</f>
        <v>0</v>
      </c>
      <c r="AM239" s="76">
        <f>SPIKELET_Geom!$H$28</f>
        <v>0</v>
      </c>
      <c r="AN239" s="21">
        <f>SPIKELET_Geom!$I$28</f>
        <v>0</v>
      </c>
      <c r="AO239" s="76">
        <f>SPIKELET_Geom!$H$29</f>
        <v>0</v>
      </c>
      <c r="AP239" s="21">
        <f>SPIKELET_Geom!$I$29</f>
        <v>0</v>
      </c>
      <c r="AQ239" s="76">
        <f>SPIKELET_Geom!$H$30</f>
        <v>0</v>
      </c>
      <c r="AR239" s="21">
        <f>SPIKELET_Geom!$I$30</f>
        <v>0</v>
      </c>
      <c r="AS239" s="76">
        <f>SPIKELET_Geom!$H$31</f>
        <v>0</v>
      </c>
      <c r="AT239" s="21">
        <f>SPIKELET_Geom!$I$31</f>
        <v>0</v>
      </c>
      <c r="AU239" s="76">
        <f>SPIKELET_Geom!$H$32</f>
        <v>0</v>
      </c>
      <c r="AV239" s="21">
        <f>SPIKELET_Geom!$I$32</f>
        <v>0</v>
      </c>
      <c r="AW239" s="76">
        <f>SPIKELET_Geom!$H$33</f>
        <v>0</v>
      </c>
      <c r="AX239" s="21">
        <f>SPIKELET_Geom!$I$33</f>
        <v>0</v>
      </c>
      <c r="AY239" s="76">
        <f>SPIKELET_Geom!$H$34</f>
        <v>0</v>
      </c>
      <c r="AZ239" s="21">
        <f>SPIKELET_Geom!$I$34</f>
        <v>0</v>
      </c>
      <c r="BA239" s="76">
        <f>SPIKELET_Geom!$H$35</f>
        <v>0</v>
      </c>
      <c r="BB239" s="21">
        <f>SPIKELET_Geom!$I$35</f>
        <v>0</v>
      </c>
      <c r="BC239" s="76">
        <f>SPIKELET_Geom!$H$36</f>
        <v>0</v>
      </c>
      <c r="BD239" s="21">
        <f>SPIKELET_Geom!$I$36</f>
        <v>0</v>
      </c>
      <c r="BE239" s="76">
        <f>SPIKELET_Geom!$H$37</f>
        <v>0</v>
      </c>
      <c r="BF239" s="21">
        <f>SPIKELET_Geom!$I$37</f>
        <v>0</v>
      </c>
      <c r="BG239" s="52" t="s">
        <v>69</v>
      </c>
      <c r="BH239" s="16"/>
    </row>
    <row r="240" spans="1:60" x14ac:dyDescent="0.2">
      <c r="A240" s="20"/>
      <c r="B240" s="10" t="s">
        <v>44</v>
      </c>
      <c r="C240" s="2" t="s">
        <v>756</v>
      </c>
      <c r="D240" s="7" t="s">
        <v>12</v>
      </c>
      <c r="E240" s="9" t="s">
        <v>0</v>
      </c>
      <c r="F240" s="40" t="s">
        <v>7</v>
      </c>
      <c r="G240" s="46">
        <f>SPIKELET_Geom!$L$9</f>
        <v>1</v>
      </c>
      <c r="H240" s="72">
        <f>SPIKELET_Geom!$L$10</f>
        <v>2</v>
      </c>
      <c r="I240" s="56">
        <f>SPIKELET_Geom!$K$13</f>
        <v>1</v>
      </c>
      <c r="J240" s="21">
        <f>SPIKELET_Geom!$L$13</f>
        <v>1</v>
      </c>
      <c r="K240" s="56">
        <f>SPIKELET_Geom!$K$14</f>
        <v>30</v>
      </c>
      <c r="L240" s="21">
        <f>SPIKELET_Geom!$L$14</f>
        <v>3</v>
      </c>
      <c r="M240" s="56">
        <f>SPIKELET_Geom!$K$15</f>
        <v>0</v>
      </c>
      <c r="N240" s="21">
        <f>SPIKELET_Geom!$L$15</f>
        <v>0</v>
      </c>
      <c r="O240" s="56">
        <f>SPIKELET_Geom!$K$16</f>
        <v>0</v>
      </c>
      <c r="P240" s="21">
        <f>SPIKELET_Geom!$L$16</f>
        <v>0</v>
      </c>
      <c r="Q240" s="56">
        <f>SPIKELET_Geom!$K$17</f>
        <v>0</v>
      </c>
      <c r="R240" s="21">
        <f>SPIKELET_Geom!$L$17</f>
        <v>0</v>
      </c>
      <c r="S240" s="56">
        <f>SPIKELET_Geom!$K$18</f>
        <v>0</v>
      </c>
      <c r="T240" s="21">
        <f>SPIKELET_Geom!$L$18</f>
        <v>0</v>
      </c>
      <c r="U240" s="56">
        <f>SPIKELET_Geom!$K$19</f>
        <v>0</v>
      </c>
      <c r="V240" s="21">
        <f>SPIKELET_Geom!$L$19</f>
        <v>0</v>
      </c>
      <c r="W240" s="56">
        <f>SPIKELET_Geom!$K$20</f>
        <v>0</v>
      </c>
      <c r="X240" s="21">
        <f>SPIKELET_Geom!$L$20</f>
        <v>0</v>
      </c>
      <c r="Y240" s="56">
        <f>SPIKELET_Geom!$K$21</f>
        <v>0</v>
      </c>
      <c r="Z240" s="21">
        <f>SPIKELET_Geom!$L$21</f>
        <v>0</v>
      </c>
      <c r="AA240" s="56">
        <f>SPIKELET_Geom!$K$22</f>
        <v>0</v>
      </c>
      <c r="AB240" s="21">
        <f>SPIKELET_Geom!$L$22</f>
        <v>0</v>
      </c>
      <c r="AC240" s="56">
        <f>SPIKELET_Geom!$K$23</f>
        <v>0</v>
      </c>
      <c r="AD240" s="21">
        <f>SPIKELET_Geom!$L$23</f>
        <v>0</v>
      </c>
      <c r="AE240" s="56">
        <f>SPIKELET_Geom!$K$24</f>
        <v>0</v>
      </c>
      <c r="AF240" s="21">
        <f>SPIKELET_Geom!$L$24</f>
        <v>0</v>
      </c>
      <c r="AG240" s="56">
        <f>SPIKELET_Geom!$K$25</f>
        <v>0</v>
      </c>
      <c r="AH240" s="21">
        <f>SPIKELET_Geom!$L$25</f>
        <v>0</v>
      </c>
      <c r="AI240" s="56">
        <f>SPIKELET_Geom!$K$26</f>
        <v>0</v>
      </c>
      <c r="AJ240" s="21">
        <f>SPIKELET_Geom!$L$26</f>
        <v>0</v>
      </c>
      <c r="AK240" s="56">
        <f>SPIKELET_Geom!$K$27</f>
        <v>0</v>
      </c>
      <c r="AL240" s="21">
        <f>SPIKELET_Geom!$L$27</f>
        <v>0</v>
      </c>
      <c r="AM240" s="56">
        <f>SPIKELET_Geom!$K$28</f>
        <v>0</v>
      </c>
      <c r="AN240" s="21">
        <f>SPIKELET_Geom!$L$28</f>
        <v>0</v>
      </c>
      <c r="AO240" s="56">
        <f>SPIKELET_Geom!$K$29</f>
        <v>0</v>
      </c>
      <c r="AP240" s="21">
        <f>SPIKELET_Geom!$L$29</f>
        <v>0</v>
      </c>
      <c r="AQ240" s="56">
        <f>SPIKELET_Geom!$K$30</f>
        <v>0</v>
      </c>
      <c r="AR240" s="21">
        <f>SPIKELET_Geom!$L$30</f>
        <v>0</v>
      </c>
      <c r="AS240" s="56">
        <f>SPIKELET_Geom!$K$31</f>
        <v>0</v>
      </c>
      <c r="AT240" s="21">
        <f>SPIKELET_Geom!$L$31</f>
        <v>0</v>
      </c>
      <c r="AU240" s="56">
        <f>SPIKELET_Geom!$K$32</f>
        <v>0</v>
      </c>
      <c r="AV240" s="21">
        <f>SPIKELET_Geom!$L$32</f>
        <v>0</v>
      </c>
      <c r="AW240" s="56">
        <f>SPIKELET_Geom!$K$33</f>
        <v>0</v>
      </c>
      <c r="AX240" s="21">
        <f>SPIKELET_Geom!$L$33</f>
        <v>0</v>
      </c>
      <c r="AY240" s="56">
        <f>SPIKELET_Geom!$K$34</f>
        <v>0</v>
      </c>
      <c r="AZ240" s="21">
        <f>SPIKELET_Geom!$L$34</f>
        <v>0</v>
      </c>
      <c r="BA240" s="56">
        <f>SPIKELET_Geom!$K$35</f>
        <v>0</v>
      </c>
      <c r="BB240" s="21">
        <f>SPIKELET_Geom!$L$35</f>
        <v>0</v>
      </c>
      <c r="BC240" s="56">
        <f>SPIKELET_Geom!$K$36</f>
        <v>0</v>
      </c>
      <c r="BD240" s="21">
        <f>SPIKELET_Geom!$L$36</f>
        <v>0</v>
      </c>
      <c r="BE240" s="56">
        <f>SPIKELET_Geom!$K$37</f>
        <v>0</v>
      </c>
      <c r="BF240" s="21">
        <f>SPIKELET_Geom!$L$37</f>
        <v>0</v>
      </c>
      <c r="BG240" s="52" t="s">
        <v>69</v>
      </c>
      <c r="BH240" s="16"/>
    </row>
    <row r="241" spans="1:60" x14ac:dyDescent="0.2">
      <c r="A241" s="20"/>
      <c r="B241" s="11" t="s">
        <v>48</v>
      </c>
      <c r="C241" s="2" t="s">
        <v>120</v>
      </c>
      <c r="D241" s="15" t="s">
        <v>12</v>
      </c>
      <c r="E241" s="9" t="s">
        <v>9</v>
      </c>
      <c r="F241" s="40" t="s">
        <v>8</v>
      </c>
      <c r="G241" s="46">
        <f>SPIKELET_Geom!$N$9</f>
        <v>1</v>
      </c>
      <c r="H241" s="72">
        <f>SPIKELET_Geom!$N$10</f>
        <v>3</v>
      </c>
      <c r="I241" s="58">
        <f>SPIKELET_Geom!$M$13</f>
        <v>0</v>
      </c>
      <c r="J241" s="21">
        <f>SPIKELET_Geom!$N$13</f>
        <v>1</v>
      </c>
      <c r="K241" s="58">
        <f>SPIKELET_Geom!$M$14</f>
        <v>30</v>
      </c>
      <c r="L241" s="21">
        <f>SPIKELET_Geom!$N$14</f>
        <v>1</v>
      </c>
      <c r="M241" s="58">
        <f>SPIKELET_Geom!$M$15</f>
        <v>100</v>
      </c>
      <c r="N241" s="21">
        <f>SPIKELET_Geom!$N$15</f>
        <v>0.75</v>
      </c>
      <c r="O241" s="58">
        <f>SPIKELET_Geom!$M$16</f>
        <v>0</v>
      </c>
      <c r="P241" s="21">
        <f>SPIKELET_Geom!$N$16</f>
        <v>0</v>
      </c>
      <c r="Q241" s="58">
        <f>SPIKELET_Geom!$M$17</f>
        <v>0</v>
      </c>
      <c r="R241" s="21">
        <f>SPIKELET_Geom!$N$17</f>
        <v>0</v>
      </c>
      <c r="S241" s="58">
        <f>SPIKELET_Geom!$M$18</f>
        <v>0</v>
      </c>
      <c r="T241" s="21">
        <f>SPIKELET_Geom!$N$18</f>
        <v>0</v>
      </c>
      <c r="U241" s="58">
        <f>SPIKELET_Geom!$M$19</f>
        <v>0</v>
      </c>
      <c r="V241" s="21">
        <f>SPIKELET_Geom!$N$19</f>
        <v>0</v>
      </c>
      <c r="W241" s="58">
        <f>SPIKELET_Geom!$M$20</f>
        <v>0</v>
      </c>
      <c r="X241" s="21">
        <f>SPIKELET_Geom!$N$20</f>
        <v>0</v>
      </c>
      <c r="Y241" s="58">
        <f>SPIKELET_Geom!$M$21</f>
        <v>0</v>
      </c>
      <c r="Z241" s="21">
        <f>SPIKELET_Geom!$N$21</f>
        <v>0</v>
      </c>
      <c r="AA241" s="58">
        <f>SPIKELET_Geom!$M$22</f>
        <v>0</v>
      </c>
      <c r="AB241" s="21">
        <f>SPIKELET_Geom!$N$22</f>
        <v>0</v>
      </c>
      <c r="AC241" s="58">
        <f>SPIKELET_Geom!$M$23</f>
        <v>0</v>
      </c>
      <c r="AD241" s="21">
        <f>SPIKELET_Geom!$N$23</f>
        <v>0</v>
      </c>
      <c r="AE241" s="58">
        <f>SPIKELET_Geom!$M$24</f>
        <v>0</v>
      </c>
      <c r="AF241" s="21">
        <f>SPIKELET_Geom!$N$24</f>
        <v>0</v>
      </c>
      <c r="AG241" s="58">
        <f>SPIKELET_Geom!$M$25</f>
        <v>0</v>
      </c>
      <c r="AH241" s="21">
        <f>SPIKELET_Geom!$N$25</f>
        <v>0</v>
      </c>
      <c r="AI241" s="58">
        <f>SPIKELET_Geom!$M$26</f>
        <v>0</v>
      </c>
      <c r="AJ241" s="21">
        <f>SPIKELET_Geom!$N$26</f>
        <v>0</v>
      </c>
      <c r="AK241" s="58">
        <f>SPIKELET_Geom!$M$27</f>
        <v>0</v>
      </c>
      <c r="AL241" s="21">
        <f>SPIKELET_Geom!$N$27</f>
        <v>0</v>
      </c>
      <c r="AM241" s="58">
        <f>SPIKELET_Geom!$M$28</f>
        <v>0</v>
      </c>
      <c r="AN241" s="21">
        <f>SPIKELET_Geom!$N$28</f>
        <v>0</v>
      </c>
      <c r="AO241" s="58">
        <f>SPIKELET_Geom!$M$29</f>
        <v>0</v>
      </c>
      <c r="AP241" s="21">
        <f>SPIKELET_Geom!$N$29</f>
        <v>0</v>
      </c>
      <c r="AQ241" s="58">
        <f>SPIKELET_Geom!$M$30</f>
        <v>0</v>
      </c>
      <c r="AR241" s="21">
        <f>SPIKELET_Geom!$N$30</f>
        <v>0</v>
      </c>
      <c r="AS241" s="58">
        <f>SPIKELET_Geom!$M$31</f>
        <v>0</v>
      </c>
      <c r="AT241" s="21">
        <f>SPIKELET_Geom!$N$31</f>
        <v>0</v>
      </c>
      <c r="AU241" s="58">
        <f>SPIKELET_Geom!$M$32</f>
        <v>0</v>
      </c>
      <c r="AV241" s="21">
        <f>SPIKELET_Geom!$N$32</f>
        <v>0</v>
      </c>
      <c r="AW241" s="58">
        <f>SPIKELET_Geom!$M$33</f>
        <v>0</v>
      </c>
      <c r="AX241" s="21">
        <f>SPIKELET_Geom!$N$33</f>
        <v>0</v>
      </c>
      <c r="AY241" s="58">
        <f>SPIKELET_Geom!$M$34</f>
        <v>0</v>
      </c>
      <c r="AZ241" s="21">
        <f>SPIKELET_Geom!$N$34</f>
        <v>0</v>
      </c>
      <c r="BA241" s="58">
        <f>SPIKELET_Geom!$M$35</f>
        <v>0</v>
      </c>
      <c r="BB241" s="21">
        <f>SPIKELET_Geom!$N$35</f>
        <v>0</v>
      </c>
      <c r="BC241" s="58">
        <f>SPIKELET_Geom!$M$36</f>
        <v>0</v>
      </c>
      <c r="BD241" s="21">
        <f>SPIKELET_Geom!$N$36</f>
        <v>0</v>
      </c>
      <c r="BE241" s="58">
        <f>SPIKELET_Geom!$M$37</f>
        <v>0</v>
      </c>
      <c r="BF241" s="21">
        <f>SPIKELET_Geom!$N$37</f>
        <v>0</v>
      </c>
      <c r="BG241" s="52" t="s">
        <v>69</v>
      </c>
      <c r="BH241" s="16"/>
    </row>
    <row r="242" spans="1:60" x14ac:dyDescent="0.2">
      <c r="A242" s="20"/>
      <c r="B242" s="11" t="s">
        <v>49</v>
      </c>
      <c r="C242" s="2" t="s">
        <v>47</v>
      </c>
      <c r="D242" s="15" t="s">
        <v>12</v>
      </c>
      <c r="E242" s="9" t="s">
        <v>0</v>
      </c>
      <c r="F242" s="40" t="s">
        <v>7</v>
      </c>
      <c r="G242" s="46">
        <f>SPIKELET_Geom!$O$9</f>
        <v>1</v>
      </c>
      <c r="H242" s="72">
        <f>SPIKELET_Geom!$O$10</f>
        <v>3</v>
      </c>
      <c r="I242" s="58">
        <f>SPIKELET_Geom!$M$13</f>
        <v>0</v>
      </c>
      <c r="J242" s="21">
        <f>SPIKELET_Geom!$O$13</f>
        <v>0</v>
      </c>
      <c r="K242" s="58">
        <f>SPIKELET_Geom!$M$14</f>
        <v>30</v>
      </c>
      <c r="L242" s="21">
        <f>SPIKELET_Geom!$O$14</f>
        <v>0</v>
      </c>
      <c r="M242" s="58">
        <f>SPIKELET_Geom!$M$15</f>
        <v>100</v>
      </c>
      <c r="N242" s="21">
        <f>SPIKELET_Geom!$O$15</f>
        <v>0</v>
      </c>
      <c r="O242" s="58">
        <f>SPIKELET_Geom!$M$16</f>
        <v>0</v>
      </c>
      <c r="P242" s="21">
        <f>SPIKELET_Geom!$O$16</f>
        <v>0</v>
      </c>
      <c r="Q242" s="58">
        <f>SPIKELET_Geom!$M$17</f>
        <v>0</v>
      </c>
      <c r="R242" s="21">
        <f>SPIKELET_Geom!$O$17</f>
        <v>0</v>
      </c>
      <c r="S242" s="58">
        <f>SPIKELET_Geom!$M$18</f>
        <v>0</v>
      </c>
      <c r="T242" s="21">
        <f>SPIKELET_Geom!$O$18</f>
        <v>0</v>
      </c>
      <c r="U242" s="58">
        <f>SPIKELET_Geom!$M$19</f>
        <v>0</v>
      </c>
      <c r="V242" s="21">
        <f>SPIKELET_Geom!$O$19</f>
        <v>0</v>
      </c>
      <c r="W242" s="58">
        <f>SPIKELET_Geom!$M$20</f>
        <v>0</v>
      </c>
      <c r="X242" s="21">
        <f>SPIKELET_Geom!$O$20</f>
        <v>0</v>
      </c>
      <c r="Y242" s="58">
        <f>SPIKELET_Geom!$M$21</f>
        <v>0</v>
      </c>
      <c r="Z242" s="21">
        <f>SPIKELET_Geom!$O$21</f>
        <v>0</v>
      </c>
      <c r="AA242" s="58">
        <f>SPIKELET_Geom!$M$22</f>
        <v>0</v>
      </c>
      <c r="AB242" s="21">
        <f>SPIKELET_Geom!$O$22</f>
        <v>0</v>
      </c>
      <c r="AC242" s="58">
        <f>SPIKELET_Geom!$M$23</f>
        <v>0</v>
      </c>
      <c r="AD242" s="21">
        <f>SPIKELET_Geom!$O$23</f>
        <v>0</v>
      </c>
      <c r="AE242" s="58">
        <f>SPIKELET_Geom!$M$24</f>
        <v>0</v>
      </c>
      <c r="AF242" s="21">
        <f>SPIKELET_Geom!$O$24</f>
        <v>0</v>
      </c>
      <c r="AG242" s="58">
        <f>SPIKELET_Geom!$M$25</f>
        <v>0</v>
      </c>
      <c r="AH242" s="21">
        <f>SPIKELET_Geom!$O$25</f>
        <v>0</v>
      </c>
      <c r="AI242" s="58">
        <f>SPIKELET_Geom!$M$26</f>
        <v>0</v>
      </c>
      <c r="AJ242" s="21">
        <f>SPIKELET_Geom!$O$26</f>
        <v>0</v>
      </c>
      <c r="AK242" s="58">
        <f>SPIKELET_Geom!$M$27</f>
        <v>0</v>
      </c>
      <c r="AL242" s="21">
        <f>SPIKELET_Geom!$O$27</f>
        <v>0</v>
      </c>
      <c r="AM242" s="58">
        <f>SPIKELET_Geom!$M$28</f>
        <v>0</v>
      </c>
      <c r="AN242" s="21">
        <f>SPIKELET_Geom!$O$28</f>
        <v>0</v>
      </c>
      <c r="AO242" s="58">
        <f>SPIKELET_Geom!$M$29</f>
        <v>0</v>
      </c>
      <c r="AP242" s="21">
        <f>SPIKELET_Geom!$O$29</f>
        <v>0</v>
      </c>
      <c r="AQ242" s="58">
        <f>SPIKELET_Geom!$M$30</f>
        <v>0</v>
      </c>
      <c r="AR242" s="21">
        <f>SPIKELET_Geom!$O$30</f>
        <v>0</v>
      </c>
      <c r="AS242" s="58">
        <f>SPIKELET_Geom!$M$31</f>
        <v>0</v>
      </c>
      <c r="AT242" s="21">
        <f>SPIKELET_Geom!$O$31</f>
        <v>0</v>
      </c>
      <c r="AU242" s="58">
        <f>SPIKELET_Geom!$M$32</f>
        <v>0</v>
      </c>
      <c r="AV242" s="21">
        <f>SPIKELET_Geom!$O$32</f>
        <v>0</v>
      </c>
      <c r="AW242" s="58">
        <f>SPIKELET_Geom!$M$33</f>
        <v>0</v>
      </c>
      <c r="AX242" s="21">
        <f>SPIKELET_Geom!$O$33</f>
        <v>0</v>
      </c>
      <c r="AY242" s="58">
        <f>SPIKELET_Geom!$M$34</f>
        <v>0</v>
      </c>
      <c r="AZ242" s="21">
        <f>SPIKELET_Geom!$O$34</f>
        <v>0</v>
      </c>
      <c r="BA242" s="58">
        <f>SPIKELET_Geom!$M$35</f>
        <v>0</v>
      </c>
      <c r="BB242" s="21">
        <f>SPIKELET_Geom!$O$35</f>
        <v>0</v>
      </c>
      <c r="BC242" s="58">
        <f>SPIKELET_Geom!$M$36</f>
        <v>0</v>
      </c>
      <c r="BD242" s="21">
        <f>SPIKELET_Geom!$O$36</f>
        <v>0</v>
      </c>
      <c r="BE242" s="58">
        <f>SPIKELET_Geom!$M$37</f>
        <v>0</v>
      </c>
      <c r="BF242" s="21">
        <f>SPIKELET_Geom!$O$37</f>
        <v>0</v>
      </c>
      <c r="BG242" s="52" t="s">
        <v>69</v>
      </c>
      <c r="BH242" s="16"/>
    </row>
    <row r="243" spans="1:60" x14ac:dyDescent="0.2">
      <c r="A243" s="20"/>
      <c r="B243" s="11" t="s">
        <v>50</v>
      </c>
      <c r="C243" s="2" t="s">
        <v>121</v>
      </c>
      <c r="D243" s="33" t="s">
        <v>12</v>
      </c>
      <c r="E243" s="9" t="s">
        <v>9</v>
      </c>
      <c r="F243" s="40" t="s">
        <v>8</v>
      </c>
      <c r="G243" s="46">
        <f>SPIKELET_Geom!$Q$9</f>
        <v>1</v>
      </c>
      <c r="H243" s="72">
        <f>SPIKELET_Geom!$Q$10</f>
        <v>2</v>
      </c>
      <c r="I243" s="57">
        <f>SPIKELET_Geom!$P$13</f>
        <v>0</v>
      </c>
      <c r="J243" s="21">
        <f>SPIKELET_Geom!$Q$13</f>
        <v>1</v>
      </c>
      <c r="K243" s="57">
        <f>SPIKELET_Geom!$P$14</f>
        <v>100</v>
      </c>
      <c r="L243" s="21">
        <f>SPIKELET_Geom!$Q$14</f>
        <v>0.1</v>
      </c>
      <c r="M243" s="57">
        <f>SPIKELET_Geom!$P$15</f>
        <v>0</v>
      </c>
      <c r="N243" s="21">
        <f>SPIKELET_Geom!$Q$15</f>
        <v>0</v>
      </c>
      <c r="O243" s="57">
        <f>SPIKELET_Geom!$P$16</f>
        <v>0</v>
      </c>
      <c r="P243" s="21">
        <f>SPIKELET_Geom!$Q$16</f>
        <v>0</v>
      </c>
      <c r="Q243" s="57">
        <f>SPIKELET_Geom!$P$17</f>
        <v>0</v>
      </c>
      <c r="R243" s="21">
        <f>SPIKELET_Geom!$Q$17</f>
        <v>0</v>
      </c>
      <c r="S243" s="57">
        <f>SPIKELET_Geom!$P$18</f>
        <v>0</v>
      </c>
      <c r="T243" s="21">
        <f>SPIKELET_Geom!$Q$18</f>
        <v>0</v>
      </c>
      <c r="U243" s="57">
        <f>SPIKELET_Geom!$P$19</f>
        <v>0</v>
      </c>
      <c r="V243" s="21">
        <f>SPIKELET_Geom!$Q$19</f>
        <v>0</v>
      </c>
      <c r="W243" s="57">
        <f>SPIKELET_Geom!$P$20</f>
        <v>0</v>
      </c>
      <c r="X243" s="21">
        <f>SPIKELET_Geom!$Q$20</f>
        <v>0</v>
      </c>
      <c r="Y243" s="57">
        <f>SPIKELET_Geom!$P$21</f>
        <v>0</v>
      </c>
      <c r="Z243" s="21">
        <f>SPIKELET_Geom!$Q$21</f>
        <v>0</v>
      </c>
      <c r="AA243" s="57">
        <f>SPIKELET_Geom!$P$22</f>
        <v>0</v>
      </c>
      <c r="AB243" s="21">
        <f>SPIKELET_Geom!$Q$22</f>
        <v>0</v>
      </c>
      <c r="AC243" s="57">
        <f>SPIKELET_Geom!$P$23</f>
        <v>0</v>
      </c>
      <c r="AD243" s="21">
        <f>SPIKELET_Geom!$Q$23</f>
        <v>0</v>
      </c>
      <c r="AE243" s="57">
        <f>SPIKELET_Geom!$P$24</f>
        <v>0</v>
      </c>
      <c r="AF243" s="21">
        <f>SPIKELET_Geom!$Q$24</f>
        <v>0</v>
      </c>
      <c r="AG243" s="57">
        <f>SPIKELET_Geom!$P$25</f>
        <v>0</v>
      </c>
      <c r="AH243" s="21">
        <f>SPIKELET_Geom!$Q$25</f>
        <v>0</v>
      </c>
      <c r="AI243" s="57">
        <f>SPIKELET_Geom!$P$26</f>
        <v>0</v>
      </c>
      <c r="AJ243" s="21">
        <f>SPIKELET_Geom!$Q$26</f>
        <v>0</v>
      </c>
      <c r="AK243" s="57">
        <f>SPIKELET_Geom!$P$27</f>
        <v>0</v>
      </c>
      <c r="AL243" s="21">
        <f>SPIKELET_Geom!$Q$27</f>
        <v>0</v>
      </c>
      <c r="AM243" s="57">
        <f>SPIKELET_Geom!$P$28</f>
        <v>0</v>
      </c>
      <c r="AN243" s="21">
        <f>SPIKELET_Geom!$Q$28</f>
        <v>0</v>
      </c>
      <c r="AO243" s="57">
        <f>SPIKELET_Geom!$P$29</f>
        <v>0</v>
      </c>
      <c r="AP243" s="21">
        <f>SPIKELET_Geom!$Q$29</f>
        <v>0</v>
      </c>
      <c r="AQ243" s="57">
        <f>SPIKELET_Geom!$P$30</f>
        <v>0</v>
      </c>
      <c r="AR243" s="21">
        <f>SPIKELET_Geom!$Q$30</f>
        <v>0</v>
      </c>
      <c r="AS243" s="57">
        <f>SPIKELET_Geom!$P$31</f>
        <v>0</v>
      </c>
      <c r="AT243" s="21">
        <f>SPIKELET_Geom!$Q$31</f>
        <v>0</v>
      </c>
      <c r="AU243" s="57">
        <f>SPIKELET_Geom!$P$32</f>
        <v>0</v>
      </c>
      <c r="AV243" s="21">
        <f>SPIKELET_Geom!$Q$32</f>
        <v>0</v>
      </c>
      <c r="AW243" s="57">
        <f>SPIKELET_Geom!$P$33</f>
        <v>0</v>
      </c>
      <c r="AX243" s="21">
        <f>SPIKELET_Geom!$Q$33</f>
        <v>0</v>
      </c>
      <c r="AY243" s="57">
        <f>SPIKELET_Geom!$P$34</f>
        <v>0</v>
      </c>
      <c r="AZ243" s="21">
        <f>SPIKELET_Geom!$Q$34</f>
        <v>0</v>
      </c>
      <c r="BA243" s="57">
        <f>SPIKELET_Geom!$P$35</f>
        <v>0</v>
      </c>
      <c r="BB243" s="21">
        <f>SPIKELET_Geom!$Q$35</f>
        <v>0</v>
      </c>
      <c r="BC243" s="57">
        <f>SPIKELET_Geom!$P$36</f>
        <v>0</v>
      </c>
      <c r="BD243" s="21">
        <f>SPIKELET_Geom!$Q$36</f>
        <v>0</v>
      </c>
      <c r="BE243" s="57">
        <f>SPIKELET_Geom!$P$37</f>
        <v>0</v>
      </c>
      <c r="BF243" s="21">
        <f>SPIKELET_Geom!$Q$37</f>
        <v>0</v>
      </c>
      <c r="BG243" s="52" t="s">
        <v>69</v>
      </c>
      <c r="BH243" s="16"/>
    </row>
    <row r="244" spans="1:60" x14ac:dyDescent="0.2">
      <c r="A244" s="20"/>
      <c r="B244" s="11" t="s">
        <v>171</v>
      </c>
      <c r="C244" s="211" t="s">
        <v>757</v>
      </c>
      <c r="D244" s="15" t="s">
        <v>12</v>
      </c>
      <c r="E244" s="9" t="s">
        <v>443</v>
      </c>
      <c r="F244" s="40" t="s">
        <v>6</v>
      </c>
      <c r="G244" s="46">
        <f>SPIKELET_Geom!$T$9</f>
        <v>1</v>
      </c>
      <c r="H244" s="72">
        <f>SPIKELET_Geom!$T$10</f>
        <v>2</v>
      </c>
      <c r="I244" s="58">
        <f>SPIKELET_Geom!$S$13</f>
        <v>0</v>
      </c>
      <c r="J244" s="21">
        <f>SPIKELET_Geom!$T$13</f>
        <v>4000</v>
      </c>
      <c r="K244" s="58">
        <f>SPIKELET_Geom!$S$14</f>
        <v>50</v>
      </c>
      <c r="L244" s="21">
        <f>SPIKELET_Geom!$T$14</f>
        <v>10000</v>
      </c>
      <c r="M244" s="58">
        <f>SPIKELET_Geom!$S$15</f>
        <v>0</v>
      </c>
      <c r="N244" s="21">
        <f>SPIKELET_Geom!$T$15</f>
        <v>0</v>
      </c>
      <c r="O244" s="58">
        <f>SPIKELET_Geom!$S$16</f>
        <v>0</v>
      </c>
      <c r="P244" s="21">
        <f>SPIKELET_Geom!$T$16</f>
        <v>0</v>
      </c>
      <c r="Q244" s="58">
        <f>SPIKELET_Geom!$S$17</f>
        <v>0</v>
      </c>
      <c r="R244" s="21">
        <f>SPIKELET_Geom!$T$17</f>
        <v>0</v>
      </c>
      <c r="S244" s="58">
        <f>SPIKELET_Geom!$S$18</f>
        <v>0</v>
      </c>
      <c r="T244" s="21">
        <f>SPIKELET_Geom!$T$18</f>
        <v>0</v>
      </c>
      <c r="U244" s="58">
        <f>SPIKELET_Geom!$S$19</f>
        <v>0</v>
      </c>
      <c r="V244" s="21">
        <f>SPIKELET_Geom!$T$19</f>
        <v>0</v>
      </c>
      <c r="W244" s="58">
        <f>SPIKELET_Geom!$S$20</f>
        <v>0</v>
      </c>
      <c r="X244" s="21">
        <f>SPIKELET_Geom!$T$20</f>
        <v>0</v>
      </c>
      <c r="Y244" s="58">
        <f>SPIKELET_Geom!$S$21</f>
        <v>0</v>
      </c>
      <c r="Z244" s="21">
        <f>SPIKELET_Geom!$T$21</f>
        <v>0</v>
      </c>
      <c r="AA244" s="58">
        <f>SPIKELET_Geom!$S$22</f>
        <v>0</v>
      </c>
      <c r="AB244" s="21">
        <f>SPIKELET_Geom!$T$22</f>
        <v>0</v>
      </c>
      <c r="AC244" s="58">
        <f>SPIKELET_Geom!$S$23</f>
        <v>0</v>
      </c>
      <c r="AD244" s="21">
        <f>SPIKELET_Geom!$T$23</f>
        <v>0</v>
      </c>
      <c r="AE244" s="58">
        <f>SPIKELET_Geom!$S$24</f>
        <v>0</v>
      </c>
      <c r="AF244" s="21">
        <f>SPIKELET_Geom!$T$24</f>
        <v>0</v>
      </c>
      <c r="AG244" s="58">
        <f>SPIKELET_Geom!$S$25</f>
        <v>0</v>
      </c>
      <c r="AH244" s="21">
        <f>SPIKELET_Geom!$T$25</f>
        <v>0</v>
      </c>
      <c r="AI244" s="58">
        <f>SPIKELET_Geom!$S$26</f>
        <v>0</v>
      </c>
      <c r="AJ244" s="21">
        <f>SPIKELET_Geom!$T$26</f>
        <v>0</v>
      </c>
      <c r="AK244" s="58">
        <f>SPIKELET_Geom!$S$27</f>
        <v>0</v>
      </c>
      <c r="AL244" s="21">
        <f>SPIKELET_Geom!$T$27</f>
        <v>0</v>
      </c>
      <c r="AM244" s="58">
        <f>SPIKELET_Geom!$S$28</f>
        <v>0</v>
      </c>
      <c r="AN244" s="21">
        <f>SPIKELET_Geom!$T$28</f>
        <v>0</v>
      </c>
      <c r="AO244" s="58">
        <f>SPIKELET_Geom!$S$29</f>
        <v>0</v>
      </c>
      <c r="AP244" s="21">
        <f>SPIKELET_Geom!$T$29</f>
        <v>0</v>
      </c>
      <c r="AQ244" s="58">
        <f>SPIKELET_Geom!$S$30</f>
        <v>0</v>
      </c>
      <c r="AR244" s="21">
        <f>SPIKELET_Geom!$T$30</f>
        <v>0</v>
      </c>
      <c r="AS244" s="58">
        <f>SPIKELET_Geom!$S$31</f>
        <v>0</v>
      </c>
      <c r="AT244" s="21">
        <f>SPIKELET_Geom!$T$31</f>
        <v>0</v>
      </c>
      <c r="AU244" s="58">
        <f>SPIKELET_Geom!$S$32</f>
        <v>0</v>
      </c>
      <c r="AV244" s="21">
        <f>SPIKELET_Geom!$T$32</f>
        <v>0</v>
      </c>
      <c r="AW244" s="58">
        <f>SPIKELET_Geom!$S$33</f>
        <v>0</v>
      </c>
      <c r="AX244" s="21">
        <f>SPIKELET_Geom!$T$33</f>
        <v>0</v>
      </c>
      <c r="AY244" s="58">
        <f>SPIKELET_Geom!$S$34</f>
        <v>0</v>
      </c>
      <c r="AZ244" s="21">
        <f>SPIKELET_Geom!$T$34</f>
        <v>0</v>
      </c>
      <c r="BA244" s="58">
        <f>SPIKELET_Geom!$S$35</f>
        <v>0</v>
      </c>
      <c r="BB244" s="21">
        <f>SPIKELET_Geom!$T$35</f>
        <v>0</v>
      </c>
      <c r="BC244" s="58">
        <f>SPIKELET_Geom!$S$36</f>
        <v>0</v>
      </c>
      <c r="BD244" s="21">
        <f>SPIKELET_Geom!$T$36</f>
        <v>0</v>
      </c>
      <c r="BE244" s="58">
        <f>SPIKELET_Geom!$S$37</f>
        <v>0</v>
      </c>
      <c r="BF244" s="21">
        <f>SPIKELET_Geom!$T$37</f>
        <v>0</v>
      </c>
      <c r="BG244" s="52" t="s">
        <v>69</v>
      </c>
      <c r="BH244" s="16"/>
    </row>
    <row r="245" spans="1:60" x14ac:dyDescent="0.2">
      <c r="A245" s="20"/>
      <c r="B245" s="11" t="s">
        <v>172</v>
      </c>
      <c r="C245" s="211" t="s">
        <v>758</v>
      </c>
      <c r="D245" s="15" t="s">
        <v>12</v>
      </c>
      <c r="E245" s="9" t="s">
        <v>443</v>
      </c>
      <c r="F245" s="40" t="s">
        <v>6</v>
      </c>
      <c r="G245" s="46">
        <f>SPIKELET_Geom!$U$9</f>
        <v>1</v>
      </c>
      <c r="H245" s="72">
        <f>SPIKELET_Geom!$U$10</f>
        <v>2</v>
      </c>
      <c r="I245" s="58">
        <f>SPIKELET_Geom!$S$13</f>
        <v>0</v>
      </c>
      <c r="J245" s="21">
        <f>SPIKELET_Geom!$U$13</f>
        <v>0</v>
      </c>
      <c r="K245" s="58">
        <f>SPIKELET_Geom!$S$14</f>
        <v>50</v>
      </c>
      <c r="L245" s="21">
        <f>SPIKELET_Geom!$U$14</f>
        <v>0</v>
      </c>
      <c r="M245" s="58">
        <f>SPIKELET_Geom!$S$15</f>
        <v>0</v>
      </c>
      <c r="N245" s="21">
        <f>SPIKELET_Geom!$U$15</f>
        <v>0</v>
      </c>
      <c r="O245" s="58">
        <f>SPIKELET_Geom!$S$16</f>
        <v>0</v>
      </c>
      <c r="P245" s="21">
        <f>SPIKELET_Geom!$U$16</f>
        <v>0</v>
      </c>
      <c r="Q245" s="58">
        <f>SPIKELET_Geom!$S$17</f>
        <v>0</v>
      </c>
      <c r="R245" s="21">
        <f>SPIKELET_Geom!$U$17</f>
        <v>0</v>
      </c>
      <c r="S245" s="58">
        <f>SPIKELET_Geom!$S$18</f>
        <v>0</v>
      </c>
      <c r="T245" s="21">
        <f>SPIKELET_Geom!$U$18</f>
        <v>0</v>
      </c>
      <c r="U245" s="58">
        <f>SPIKELET_Geom!$S$19</f>
        <v>0</v>
      </c>
      <c r="V245" s="21">
        <f>SPIKELET_Geom!$U$19</f>
        <v>0</v>
      </c>
      <c r="W245" s="58">
        <f>SPIKELET_Geom!$S$20</f>
        <v>0</v>
      </c>
      <c r="X245" s="21">
        <f>SPIKELET_Geom!$U$20</f>
        <v>0</v>
      </c>
      <c r="Y245" s="58">
        <f>SPIKELET_Geom!$S$21</f>
        <v>0</v>
      </c>
      <c r="Z245" s="21">
        <f>SPIKELET_Geom!$U$21</f>
        <v>0</v>
      </c>
      <c r="AA245" s="58">
        <f>SPIKELET_Geom!$S$22</f>
        <v>0</v>
      </c>
      <c r="AB245" s="21">
        <f>SPIKELET_Geom!$U$22</f>
        <v>0</v>
      </c>
      <c r="AC245" s="58">
        <f>SPIKELET_Geom!$S$23</f>
        <v>0</v>
      </c>
      <c r="AD245" s="21">
        <f>SPIKELET_Geom!$U$23</f>
        <v>0</v>
      </c>
      <c r="AE245" s="58">
        <f>SPIKELET_Geom!$S$24</f>
        <v>0</v>
      </c>
      <c r="AF245" s="21">
        <f>SPIKELET_Geom!$U$24</f>
        <v>0</v>
      </c>
      <c r="AG245" s="58">
        <f>SPIKELET_Geom!$S$25</f>
        <v>0</v>
      </c>
      <c r="AH245" s="21">
        <f>SPIKELET_Geom!$U$25</f>
        <v>0</v>
      </c>
      <c r="AI245" s="58">
        <f>SPIKELET_Geom!$S$26</f>
        <v>0</v>
      </c>
      <c r="AJ245" s="21">
        <f>SPIKELET_Geom!$U$26</f>
        <v>0</v>
      </c>
      <c r="AK245" s="58">
        <f>SPIKELET_Geom!$S$27</f>
        <v>0</v>
      </c>
      <c r="AL245" s="21">
        <f>SPIKELET_Geom!$U$27</f>
        <v>0</v>
      </c>
      <c r="AM245" s="58">
        <f>SPIKELET_Geom!$S$28</f>
        <v>0</v>
      </c>
      <c r="AN245" s="21">
        <f>SPIKELET_Geom!$U$28</f>
        <v>0</v>
      </c>
      <c r="AO245" s="58">
        <f>SPIKELET_Geom!$S$29</f>
        <v>0</v>
      </c>
      <c r="AP245" s="21">
        <f>SPIKELET_Geom!$U$29</f>
        <v>0</v>
      </c>
      <c r="AQ245" s="58">
        <f>SPIKELET_Geom!$S$30</f>
        <v>0</v>
      </c>
      <c r="AR245" s="21">
        <f>SPIKELET_Geom!$U$30</f>
        <v>0</v>
      </c>
      <c r="AS245" s="58">
        <f>SPIKELET_Geom!$S$31</f>
        <v>0</v>
      </c>
      <c r="AT245" s="21">
        <f>SPIKELET_Geom!$U$31</f>
        <v>0</v>
      </c>
      <c r="AU245" s="58">
        <f>SPIKELET_Geom!$S$32</f>
        <v>0</v>
      </c>
      <c r="AV245" s="21">
        <f>SPIKELET_Geom!$U$32</f>
        <v>0</v>
      </c>
      <c r="AW245" s="58">
        <f>SPIKELET_Geom!$S$33</f>
        <v>0</v>
      </c>
      <c r="AX245" s="21">
        <f>SPIKELET_Geom!$U$33</f>
        <v>0</v>
      </c>
      <c r="AY245" s="58">
        <f>SPIKELET_Geom!$S$34</f>
        <v>0</v>
      </c>
      <c r="AZ245" s="21">
        <f>SPIKELET_Geom!$U$34</f>
        <v>0</v>
      </c>
      <c r="BA245" s="58">
        <f>SPIKELET_Geom!$S$35</f>
        <v>0</v>
      </c>
      <c r="BB245" s="21">
        <f>SPIKELET_Geom!$U$35</f>
        <v>0</v>
      </c>
      <c r="BC245" s="58">
        <f>SPIKELET_Geom!$S$36</f>
        <v>0</v>
      </c>
      <c r="BD245" s="21">
        <f>SPIKELET_Geom!$U$36</f>
        <v>0</v>
      </c>
      <c r="BE245" s="58">
        <f>SPIKELET_Geom!$S$37</f>
        <v>0</v>
      </c>
      <c r="BF245" s="21">
        <f>SPIKELET_Geom!$U$37</f>
        <v>0</v>
      </c>
      <c r="BG245" s="52" t="s">
        <v>69</v>
      </c>
      <c r="BH245" s="16"/>
    </row>
    <row r="246" spans="1:60" x14ac:dyDescent="0.2">
      <c r="A246" s="20"/>
      <c r="B246" s="11" t="s">
        <v>173</v>
      </c>
      <c r="C246" s="211" t="s">
        <v>956</v>
      </c>
      <c r="D246" s="69" t="s">
        <v>12</v>
      </c>
      <c r="E246" s="2" t="s">
        <v>5</v>
      </c>
      <c r="F246" s="40" t="s">
        <v>7</v>
      </c>
      <c r="G246" s="46">
        <f>SPIKELET_Geom!$V$9</f>
        <v>1</v>
      </c>
      <c r="H246" s="72">
        <f>SPIKELET_Geom!$V$10</f>
        <v>2</v>
      </c>
      <c r="I246" s="76">
        <f>SPIKELET_Geom!$V$13</f>
        <v>1</v>
      </c>
      <c r="J246" s="21">
        <f>SPIKELET_Geom!$W$13</f>
        <v>2</v>
      </c>
      <c r="K246" s="76">
        <f>SPIKELET_Geom!$V$14</f>
        <v>10</v>
      </c>
      <c r="L246" s="21">
        <f>SPIKELET_Geom!$W$14</f>
        <v>1</v>
      </c>
      <c r="M246" s="76">
        <f>SPIKELET_Geom!$V$15</f>
        <v>0</v>
      </c>
      <c r="N246" s="21">
        <f>SPIKELET_Geom!$W$15</f>
        <v>0</v>
      </c>
      <c r="O246" s="76">
        <f>SPIKELET_Geom!$V$16</f>
        <v>0</v>
      </c>
      <c r="P246" s="21">
        <f>SPIKELET_Geom!$W$16</f>
        <v>0</v>
      </c>
      <c r="Q246" s="76">
        <f>SPIKELET_Geom!$V$17</f>
        <v>0</v>
      </c>
      <c r="R246" s="21">
        <f>SPIKELET_Geom!$W$17</f>
        <v>0</v>
      </c>
      <c r="S246" s="76">
        <f>SPIKELET_Geom!$V$18</f>
        <v>0</v>
      </c>
      <c r="T246" s="21">
        <f>SPIKELET_Geom!$W$18</f>
        <v>0</v>
      </c>
      <c r="U246" s="76">
        <f>SPIKELET_Geom!$V$19</f>
        <v>0</v>
      </c>
      <c r="V246" s="21">
        <f>SPIKELET_Geom!$W$19</f>
        <v>0</v>
      </c>
      <c r="W246" s="76">
        <f>SPIKELET_Geom!$V$20</f>
        <v>0</v>
      </c>
      <c r="X246" s="21">
        <f>SPIKELET_Geom!$W$20</f>
        <v>0</v>
      </c>
      <c r="Y246" s="76">
        <f>SPIKELET_Geom!$V$21</f>
        <v>0</v>
      </c>
      <c r="Z246" s="21">
        <f>SPIKELET_Geom!$W$21</f>
        <v>0</v>
      </c>
      <c r="AA246" s="76">
        <f>SPIKELET_Geom!$V$22</f>
        <v>0</v>
      </c>
      <c r="AB246" s="21">
        <f>SPIKELET_Geom!$W$22</f>
        <v>0</v>
      </c>
      <c r="AC246" s="76">
        <f>SPIKELET_Geom!$V$23</f>
        <v>0</v>
      </c>
      <c r="AD246" s="21">
        <f>SPIKELET_Geom!$W$23</f>
        <v>0</v>
      </c>
      <c r="AE246" s="76">
        <f>SPIKELET_Geom!$V$24</f>
        <v>0</v>
      </c>
      <c r="AF246" s="21">
        <f>SPIKELET_Geom!$W$24</f>
        <v>0</v>
      </c>
      <c r="AG246" s="76">
        <f>SPIKELET_Geom!$V$25</f>
        <v>0</v>
      </c>
      <c r="AH246" s="21">
        <f>SPIKELET_Geom!$W$25</f>
        <v>0</v>
      </c>
      <c r="AI246" s="76">
        <f>SPIKELET_Geom!$V$26</f>
        <v>0</v>
      </c>
      <c r="AJ246" s="21">
        <f>SPIKELET_Geom!$W$26</f>
        <v>0</v>
      </c>
      <c r="AK246" s="76">
        <f>SPIKELET_Geom!$V$27</f>
        <v>0</v>
      </c>
      <c r="AL246" s="21">
        <f>SPIKELET_Geom!$W$27</f>
        <v>0</v>
      </c>
      <c r="AM246" s="76">
        <f>SPIKELET_Geom!$V$28</f>
        <v>0</v>
      </c>
      <c r="AN246" s="21">
        <f>SPIKELET_Geom!$W$28</f>
        <v>0</v>
      </c>
      <c r="AO246" s="76">
        <f>SPIKELET_Geom!$V$29</f>
        <v>0</v>
      </c>
      <c r="AP246" s="21">
        <f>SPIKELET_Geom!$W$29</f>
        <v>0</v>
      </c>
      <c r="AQ246" s="76">
        <f>SPIKELET_Geom!$V$30</f>
        <v>0</v>
      </c>
      <c r="AR246" s="21">
        <f>SPIKELET_Geom!$W$30</f>
        <v>0</v>
      </c>
      <c r="AS246" s="76">
        <f>SPIKELET_Geom!$V$31</f>
        <v>0</v>
      </c>
      <c r="AT246" s="21">
        <f>SPIKELET_Geom!$W$31</f>
        <v>0</v>
      </c>
      <c r="AU246" s="76">
        <f>SPIKELET_Geom!$V$32</f>
        <v>0</v>
      </c>
      <c r="AV246" s="21">
        <f>SPIKELET_Geom!$W$32</f>
        <v>0</v>
      </c>
      <c r="AW246" s="76">
        <f>SPIKELET_Geom!$V$33</f>
        <v>0</v>
      </c>
      <c r="AX246" s="21">
        <f>SPIKELET_Geom!$W$33</f>
        <v>0</v>
      </c>
      <c r="AY246" s="76">
        <f>SPIKELET_Geom!$V$34</f>
        <v>0</v>
      </c>
      <c r="AZ246" s="21">
        <f>SPIKELET_Geom!$W$34</f>
        <v>0</v>
      </c>
      <c r="BA246" s="76">
        <f>SPIKELET_Geom!$V$35</f>
        <v>0</v>
      </c>
      <c r="BB246" s="21">
        <f>SPIKELET_Geom!$W$35</f>
        <v>0</v>
      </c>
      <c r="BC246" s="76">
        <f>SPIKELET_Geom!$V$36</f>
        <v>0</v>
      </c>
      <c r="BD246" s="21">
        <f>SPIKELET_Geom!$W$36</f>
        <v>0</v>
      </c>
      <c r="BE246" s="76">
        <f>SPIKELET_Geom!$V$37</f>
        <v>0</v>
      </c>
      <c r="BF246" s="21">
        <f>SPIKELET_Geom!$W$37</f>
        <v>0</v>
      </c>
      <c r="BG246" s="52" t="s">
        <v>69</v>
      </c>
      <c r="BH246" s="16"/>
    </row>
    <row r="247" spans="1:60" x14ac:dyDescent="0.2">
      <c r="A247" s="20"/>
      <c r="B247" s="11" t="s">
        <v>416</v>
      </c>
      <c r="C247" s="2" t="s">
        <v>322</v>
      </c>
      <c r="D247" s="15" t="s">
        <v>12</v>
      </c>
      <c r="E247" s="9" t="s">
        <v>3</v>
      </c>
      <c r="F247" s="40" t="s">
        <v>6</v>
      </c>
      <c r="G247" s="46">
        <f>SPIKELET_Geom!$Z$9</f>
        <v>1</v>
      </c>
      <c r="H247" s="72">
        <f>SPIKELET_Geom!$Z$10</f>
        <v>1</v>
      </c>
      <c r="I247" s="58">
        <f>SPIKELET_Geom!$Y$13</f>
        <v>0</v>
      </c>
      <c r="J247" s="21">
        <f>SPIKELET_Geom!$Z$13</f>
        <v>3</v>
      </c>
      <c r="K247" s="58">
        <f>SPIKELET_Geom!$Y$14</f>
        <v>0</v>
      </c>
      <c r="L247" s="21">
        <f>SPIKELET_Geom!$Z$14</f>
        <v>0</v>
      </c>
      <c r="M247" s="58">
        <f>SPIKELET_Geom!$Y$15</f>
        <v>0</v>
      </c>
      <c r="N247" s="21">
        <f>SPIKELET_Geom!$Z$15</f>
        <v>0</v>
      </c>
      <c r="O247" s="58">
        <f>SPIKELET_Geom!$Y$16</f>
        <v>0</v>
      </c>
      <c r="P247" s="21">
        <f>SPIKELET_Geom!$Z$16</f>
        <v>0</v>
      </c>
      <c r="Q247" s="58">
        <f>SPIKELET_Geom!$Y$17</f>
        <v>0</v>
      </c>
      <c r="R247" s="21">
        <f>SPIKELET_Geom!$Z$17</f>
        <v>0</v>
      </c>
      <c r="S247" s="58">
        <f>SPIKELET_Geom!$Y$18</f>
        <v>0</v>
      </c>
      <c r="T247" s="21">
        <f>SPIKELET_Geom!$Z$18</f>
        <v>0</v>
      </c>
      <c r="U247" s="58">
        <f>SPIKELET_Geom!$Y$19</f>
        <v>0</v>
      </c>
      <c r="V247" s="21">
        <f>SPIKELET_Geom!$Z$19</f>
        <v>0</v>
      </c>
      <c r="W247" s="58">
        <f>SPIKELET_Geom!$Y$20</f>
        <v>0</v>
      </c>
      <c r="X247" s="21">
        <f>SPIKELET_Geom!$Z$20</f>
        <v>0</v>
      </c>
      <c r="Y247" s="58">
        <f>SPIKELET_Geom!$Y$21</f>
        <v>0</v>
      </c>
      <c r="Z247" s="21">
        <f>SPIKELET_Geom!$Z$21</f>
        <v>0</v>
      </c>
      <c r="AA247" s="58">
        <f>SPIKELET_Geom!$Y$22</f>
        <v>0</v>
      </c>
      <c r="AB247" s="21">
        <f>SPIKELET_Geom!$Z$22</f>
        <v>0</v>
      </c>
      <c r="AC247" s="58">
        <f>SPIKELET_Geom!$Y$23</f>
        <v>0</v>
      </c>
      <c r="AD247" s="21">
        <f>SPIKELET_Geom!$Z$23</f>
        <v>0</v>
      </c>
      <c r="AE247" s="58">
        <f>SPIKELET_Geom!$Y$24</f>
        <v>0</v>
      </c>
      <c r="AF247" s="21">
        <f>SPIKELET_Geom!$Z$24</f>
        <v>0</v>
      </c>
      <c r="AG247" s="58">
        <f>SPIKELET_Geom!$Y$25</f>
        <v>0</v>
      </c>
      <c r="AH247" s="21">
        <f>SPIKELET_Geom!$Z$25</f>
        <v>0</v>
      </c>
      <c r="AI247" s="58">
        <f>SPIKELET_Geom!$Y$26</f>
        <v>0</v>
      </c>
      <c r="AJ247" s="21">
        <f>SPIKELET_Geom!$Z$26</f>
        <v>0</v>
      </c>
      <c r="AK247" s="58">
        <f>SPIKELET_Geom!$Y$27</f>
        <v>0</v>
      </c>
      <c r="AL247" s="21">
        <f>SPIKELET_Geom!$Z$27</f>
        <v>0</v>
      </c>
      <c r="AM247" s="58">
        <f>SPIKELET_Geom!$Y$28</f>
        <v>0</v>
      </c>
      <c r="AN247" s="21">
        <f>SPIKELET_Geom!$Z$28</f>
        <v>0</v>
      </c>
      <c r="AO247" s="58">
        <f>SPIKELET_Geom!$Y$29</f>
        <v>0</v>
      </c>
      <c r="AP247" s="21">
        <f>SPIKELET_Geom!$Z$29</f>
        <v>0</v>
      </c>
      <c r="AQ247" s="58">
        <f>SPIKELET_Geom!$Y$30</f>
        <v>0</v>
      </c>
      <c r="AR247" s="21">
        <f>SPIKELET_Geom!$Z$30</f>
        <v>0</v>
      </c>
      <c r="AS247" s="58">
        <f>SPIKELET_Geom!$Y$31</f>
        <v>0</v>
      </c>
      <c r="AT247" s="21">
        <f>SPIKELET_Geom!$Z$31</f>
        <v>0</v>
      </c>
      <c r="AU247" s="58">
        <f>SPIKELET_Geom!$Y$32</f>
        <v>0</v>
      </c>
      <c r="AV247" s="21">
        <f>SPIKELET_Geom!$Z$32</f>
        <v>0</v>
      </c>
      <c r="AW247" s="58">
        <f>SPIKELET_Geom!$Y$33</f>
        <v>0</v>
      </c>
      <c r="AX247" s="21">
        <f>SPIKELET_Geom!$Z$33</f>
        <v>0</v>
      </c>
      <c r="AY247" s="58">
        <f>SPIKELET_Geom!$Y$34</f>
        <v>0</v>
      </c>
      <c r="AZ247" s="21">
        <f>SPIKELET_Geom!$Z$34</f>
        <v>0</v>
      </c>
      <c r="BA247" s="58">
        <f>SPIKELET_Geom!$Y$35</f>
        <v>0</v>
      </c>
      <c r="BB247" s="21">
        <f>SPIKELET_Geom!$Z$35</f>
        <v>0</v>
      </c>
      <c r="BC247" s="58">
        <f>SPIKELET_Geom!$Y$36</f>
        <v>0</v>
      </c>
      <c r="BD247" s="21">
        <f>SPIKELET_Geom!$Z$36</f>
        <v>0</v>
      </c>
      <c r="BE247" s="58">
        <f>SPIKELET_Geom!$Y$37</f>
        <v>0</v>
      </c>
      <c r="BF247" s="21">
        <f>SPIKELET_Geom!$Z$37</f>
        <v>0</v>
      </c>
      <c r="BG247" s="52" t="s">
        <v>69</v>
      </c>
      <c r="BH247" s="16"/>
    </row>
    <row r="248" spans="1:60" x14ac:dyDescent="0.2">
      <c r="A248" s="20"/>
      <c r="B248" s="11" t="s">
        <v>417</v>
      </c>
      <c r="C248" s="2" t="s">
        <v>323</v>
      </c>
      <c r="D248" s="15" t="s">
        <v>12</v>
      </c>
      <c r="E248" s="9" t="s">
        <v>3</v>
      </c>
      <c r="F248" s="40" t="s">
        <v>6</v>
      </c>
      <c r="G248" s="46">
        <f>SPIKELET_Geom!$AA$9</f>
        <v>1</v>
      </c>
      <c r="H248" s="72">
        <f>SPIKELET_Geom!$AA$10</f>
        <v>1</v>
      </c>
      <c r="I248" s="58">
        <f>SPIKELET_Geom!$Y$13</f>
        <v>0</v>
      </c>
      <c r="J248" s="21">
        <f>SPIKELET_Geom!$AA$13</f>
        <v>0</v>
      </c>
      <c r="K248" s="58">
        <f>SPIKELET_Geom!$Y$14</f>
        <v>0</v>
      </c>
      <c r="L248" s="21">
        <f>SPIKELET_Geom!$AA$14</f>
        <v>0</v>
      </c>
      <c r="M248" s="58">
        <f>SPIKELET_Geom!$Y$15</f>
        <v>0</v>
      </c>
      <c r="N248" s="21">
        <f>SPIKELET_Geom!$AA$15</f>
        <v>0</v>
      </c>
      <c r="O248" s="58">
        <f>SPIKELET_Geom!$Y$16</f>
        <v>0</v>
      </c>
      <c r="P248" s="21">
        <f>SPIKELET_Geom!$AA$16</f>
        <v>0</v>
      </c>
      <c r="Q248" s="58">
        <f>SPIKELET_Geom!$Y$17</f>
        <v>0</v>
      </c>
      <c r="R248" s="21">
        <f>SPIKELET_Geom!$AA$17</f>
        <v>0</v>
      </c>
      <c r="S248" s="58">
        <f>SPIKELET_Geom!$Y$18</f>
        <v>0</v>
      </c>
      <c r="T248" s="21">
        <f>SPIKELET_Geom!$AA$18</f>
        <v>0</v>
      </c>
      <c r="U248" s="58">
        <f>SPIKELET_Geom!$Y$19</f>
        <v>0</v>
      </c>
      <c r="V248" s="21">
        <f>SPIKELET_Geom!$AA$19</f>
        <v>0</v>
      </c>
      <c r="W248" s="58">
        <f>SPIKELET_Geom!$Y$20</f>
        <v>0</v>
      </c>
      <c r="X248" s="21">
        <f>SPIKELET_Geom!$AA$20</f>
        <v>0</v>
      </c>
      <c r="Y248" s="58">
        <f>SPIKELET_Geom!$Y$21</f>
        <v>0</v>
      </c>
      <c r="Z248" s="21">
        <f>SPIKELET_Geom!$AA$21</f>
        <v>0</v>
      </c>
      <c r="AA248" s="58">
        <f>SPIKELET_Geom!$Y$22</f>
        <v>0</v>
      </c>
      <c r="AB248" s="21">
        <f>SPIKELET_Geom!$AA$22</f>
        <v>0</v>
      </c>
      <c r="AC248" s="58">
        <f>SPIKELET_Geom!$Y$23</f>
        <v>0</v>
      </c>
      <c r="AD248" s="21">
        <f>SPIKELET_Geom!$AA$23</f>
        <v>0</v>
      </c>
      <c r="AE248" s="58">
        <f>SPIKELET_Geom!$Y$24</f>
        <v>0</v>
      </c>
      <c r="AF248" s="21">
        <f>SPIKELET_Geom!$AA$24</f>
        <v>0</v>
      </c>
      <c r="AG248" s="58">
        <f>SPIKELET_Geom!$Y$25</f>
        <v>0</v>
      </c>
      <c r="AH248" s="21">
        <f>SPIKELET_Geom!$AA$25</f>
        <v>0</v>
      </c>
      <c r="AI248" s="58">
        <f>SPIKELET_Geom!$Y$26</f>
        <v>0</v>
      </c>
      <c r="AJ248" s="21">
        <f>SPIKELET_Geom!$AA$26</f>
        <v>0</v>
      </c>
      <c r="AK248" s="58">
        <f>SPIKELET_Geom!$Y$27</f>
        <v>0</v>
      </c>
      <c r="AL248" s="21">
        <f>SPIKELET_Geom!$AA$27</f>
        <v>0</v>
      </c>
      <c r="AM248" s="58">
        <f>SPIKELET_Geom!$Y$28</f>
        <v>0</v>
      </c>
      <c r="AN248" s="21">
        <f>SPIKELET_Geom!$AA$28</f>
        <v>0</v>
      </c>
      <c r="AO248" s="58">
        <f>SPIKELET_Geom!$Y$29</f>
        <v>0</v>
      </c>
      <c r="AP248" s="21">
        <f>SPIKELET_Geom!$AA$29</f>
        <v>0</v>
      </c>
      <c r="AQ248" s="58">
        <f>SPIKELET_Geom!$Y$30</f>
        <v>0</v>
      </c>
      <c r="AR248" s="21">
        <f>SPIKELET_Geom!$AA$30</f>
        <v>0</v>
      </c>
      <c r="AS248" s="58">
        <f>SPIKELET_Geom!$Y$31</f>
        <v>0</v>
      </c>
      <c r="AT248" s="21">
        <f>SPIKELET_Geom!$AA$31</f>
        <v>0</v>
      </c>
      <c r="AU248" s="58">
        <f>SPIKELET_Geom!$Y$32</f>
        <v>0</v>
      </c>
      <c r="AV248" s="21">
        <f>SPIKELET_Geom!$AA$32</f>
        <v>0</v>
      </c>
      <c r="AW248" s="58">
        <f>SPIKELET_Geom!$Y$33</f>
        <v>0</v>
      </c>
      <c r="AX248" s="21">
        <f>SPIKELET_Geom!$AA$33</f>
        <v>0</v>
      </c>
      <c r="AY248" s="58">
        <f>SPIKELET_Geom!$Y$34</f>
        <v>0</v>
      </c>
      <c r="AZ248" s="21">
        <f>SPIKELET_Geom!$AA$34</f>
        <v>0</v>
      </c>
      <c r="BA248" s="58">
        <f>SPIKELET_Geom!$Y$35</f>
        <v>0</v>
      </c>
      <c r="BB248" s="21">
        <f>SPIKELET_Geom!$AA$35</f>
        <v>0</v>
      </c>
      <c r="BC248" s="58">
        <f>SPIKELET_Geom!$Y$36</f>
        <v>0</v>
      </c>
      <c r="BD248" s="21">
        <f>SPIKELET_Geom!$AA$36</f>
        <v>0</v>
      </c>
      <c r="BE248" s="58">
        <f>SPIKELET_Geom!$Y$37</f>
        <v>0</v>
      </c>
      <c r="BF248" s="21">
        <f>SPIKELET_Geom!$AA$37</f>
        <v>0</v>
      </c>
      <c r="BG248" s="52" t="s">
        <v>69</v>
      </c>
      <c r="BH248" s="16"/>
    </row>
    <row r="249" spans="1:60" ht="18.75" x14ac:dyDescent="0.2">
      <c r="A249" s="21" t="s">
        <v>69</v>
      </c>
      <c r="B249" s="36"/>
      <c r="C249" s="62" t="s">
        <v>687</v>
      </c>
      <c r="D249" s="37"/>
      <c r="E249" s="37"/>
      <c r="F249" s="37"/>
      <c r="G249" s="37"/>
      <c r="H249" s="68"/>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2" t="s">
        <v>69</v>
      </c>
      <c r="BH249" s="16"/>
    </row>
    <row r="250" spans="1:60" x14ac:dyDescent="0.2">
      <c r="A250" s="20"/>
      <c r="B250" s="11" t="s">
        <v>421</v>
      </c>
      <c r="C250" s="2" t="s">
        <v>598</v>
      </c>
      <c r="D250" s="15" t="s">
        <v>12</v>
      </c>
      <c r="E250" s="9" t="s">
        <v>4</v>
      </c>
      <c r="F250" s="40" t="s">
        <v>11</v>
      </c>
      <c r="G250" s="46">
        <f>FEMALE_FLOWER_Prod!$D$9</f>
        <v>1</v>
      </c>
      <c r="H250" s="72">
        <f>FEMALE_FLOWER_Prod!$D$10</f>
        <v>2</v>
      </c>
      <c r="I250" s="58">
        <f>FEMALE_FLOWER_Prod!$C$13</f>
        <v>0</v>
      </c>
      <c r="J250" s="26">
        <f>FEMALE_FLOWER_Prod!$D$13</f>
        <v>40</v>
      </c>
      <c r="K250" s="58">
        <f>FEMALE_FLOWER_Prod!$C$14</f>
        <v>100</v>
      </c>
      <c r="L250" s="26">
        <f>FEMALE_FLOWER_Prod!$D$14</f>
        <v>20</v>
      </c>
      <c r="M250" s="58">
        <f>FEMALE_FLOWER_Prod!$C$15</f>
        <v>0</v>
      </c>
      <c r="N250" s="26">
        <f>FEMALE_FLOWER_Prod!$D$15</f>
        <v>0</v>
      </c>
      <c r="O250" s="58">
        <f>FEMALE_FLOWER_Prod!$C$16</f>
        <v>0</v>
      </c>
      <c r="P250" s="26">
        <f>FEMALE_FLOWER_Prod!$D$16</f>
        <v>0</v>
      </c>
      <c r="Q250" s="58">
        <f>FEMALE_FLOWER_Prod!$C$17</f>
        <v>0</v>
      </c>
      <c r="R250" s="26">
        <f>FEMALE_FLOWER_Prod!$D$17</f>
        <v>0</v>
      </c>
      <c r="S250" s="58">
        <f>FEMALE_FLOWER_Prod!$C$18</f>
        <v>0</v>
      </c>
      <c r="T250" s="26">
        <f>FEMALE_FLOWER_Prod!$D$18</f>
        <v>0</v>
      </c>
      <c r="U250" s="58">
        <f>FEMALE_FLOWER_Prod!$C$19</f>
        <v>0</v>
      </c>
      <c r="V250" s="26">
        <f>FEMALE_FLOWER_Prod!$D$19</f>
        <v>0</v>
      </c>
      <c r="W250" s="58">
        <f>FEMALE_FLOWER_Prod!$C$20</f>
        <v>0</v>
      </c>
      <c r="X250" s="26">
        <f>FEMALE_FLOWER_Prod!$D$20</f>
        <v>0</v>
      </c>
      <c r="Y250" s="58">
        <f>FEMALE_FLOWER_Prod!$C$21</f>
        <v>0</v>
      </c>
      <c r="Z250" s="26">
        <f>FEMALE_FLOWER_Prod!$D$21</f>
        <v>0</v>
      </c>
      <c r="AA250" s="58">
        <f>FEMALE_FLOWER_Prod!$C$22</f>
        <v>0</v>
      </c>
      <c r="AB250" s="26">
        <f>FEMALE_FLOWER_Prod!$D$22</f>
        <v>0</v>
      </c>
      <c r="AC250" s="58">
        <f>FEMALE_FLOWER_Prod!$C$23</f>
        <v>0</v>
      </c>
      <c r="AD250" s="26">
        <f>FEMALE_FLOWER_Prod!$D$23</f>
        <v>0</v>
      </c>
      <c r="AE250" s="58">
        <f>FEMALE_FLOWER_Prod!$C$24</f>
        <v>0</v>
      </c>
      <c r="AF250" s="26">
        <f>FEMALE_FLOWER_Prod!$D$24</f>
        <v>0</v>
      </c>
      <c r="AG250" s="58">
        <f>FEMALE_FLOWER_Prod!$C$25</f>
        <v>0</v>
      </c>
      <c r="AH250" s="26">
        <f>FEMALE_FLOWER_Prod!$D$25</f>
        <v>0</v>
      </c>
      <c r="AI250" s="58">
        <f>FEMALE_FLOWER_Prod!$C$26</f>
        <v>0</v>
      </c>
      <c r="AJ250" s="26">
        <f>FEMALE_FLOWER_Prod!$D$26</f>
        <v>0</v>
      </c>
      <c r="AK250" s="58">
        <f>FEMALE_FLOWER_Prod!$C$27</f>
        <v>0</v>
      </c>
      <c r="AL250" s="26">
        <f>FEMALE_FLOWER_Prod!$D$27</f>
        <v>0</v>
      </c>
      <c r="AM250" s="58">
        <f>FEMALE_FLOWER_Prod!$C$28</f>
        <v>0</v>
      </c>
      <c r="AN250" s="26">
        <f>FEMALE_FLOWER_Prod!$D$28</f>
        <v>0</v>
      </c>
      <c r="AO250" s="58">
        <f>FEMALE_FLOWER_Prod!$C$29</f>
        <v>0</v>
      </c>
      <c r="AP250" s="26">
        <f>FEMALE_FLOWER_Prod!$D$29</f>
        <v>0</v>
      </c>
      <c r="AQ250" s="58">
        <f>FEMALE_FLOWER_Prod!$C$30</f>
        <v>0</v>
      </c>
      <c r="AR250" s="26">
        <f>FEMALE_FLOWER_Prod!$D$30</f>
        <v>0</v>
      </c>
      <c r="AS250" s="58">
        <f>FEMALE_FLOWER_Prod!$C$31</f>
        <v>0</v>
      </c>
      <c r="AT250" s="26">
        <f>FEMALE_FLOWER_Prod!$D$31</f>
        <v>0</v>
      </c>
      <c r="AU250" s="58">
        <f>FEMALE_FLOWER_Prod!$C$32</f>
        <v>0</v>
      </c>
      <c r="AV250" s="26">
        <f>FEMALE_FLOWER_Prod!$D$32</f>
        <v>0</v>
      </c>
      <c r="AW250" s="58">
        <f>FEMALE_FLOWER_Prod!$C$33</f>
        <v>0</v>
      </c>
      <c r="AX250" s="26">
        <f>FEMALE_FLOWER_Prod!$D$33</f>
        <v>0</v>
      </c>
      <c r="AY250" s="58">
        <f>FEMALE_FLOWER_Prod!$C$34</f>
        <v>0</v>
      </c>
      <c r="AZ250" s="26">
        <f>FEMALE_FLOWER_Prod!$D$34</f>
        <v>0</v>
      </c>
      <c r="BA250" s="58">
        <f>FEMALE_FLOWER_Prod!$C$35</f>
        <v>0</v>
      </c>
      <c r="BB250" s="26">
        <f>FEMALE_FLOWER_Prod!$D$35</f>
        <v>0</v>
      </c>
      <c r="BC250" s="58">
        <f>FEMALE_FLOWER_Prod!$C$36</f>
        <v>0</v>
      </c>
      <c r="BD250" s="26">
        <f>FEMALE_FLOWER_Prod!$D$36</f>
        <v>0</v>
      </c>
      <c r="BE250" s="58">
        <f>FEMALE_FLOWER_Prod!$C$37</f>
        <v>0</v>
      </c>
      <c r="BF250" s="26">
        <f>FEMALE_FLOWER_Prod!$D$37</f>
        <v>0</v>
      </c>
      <c r="BG250" s="52" t="s">
        <v>69</v>
      </c>
      <c r="BH250" s="16"/>
    </row>
    <row r="251" spans="1:60" x14ac:dyDescent="0.2">
      <c r="A251" s="20"/>
      <c r="B251" s="11" t="s">
        <v>420</v>
      </c>
      <c r="C251" s="2" t="s">
        <v>599</v>
      </c>
      <c r="D251" s="15" t="s">
        <v>12</v>
      </c>
      <c r="E251" s="9" t="s">
        <v>4</v>
      </c>
      <c r="F251" s="40" t="s">
        <v>11</v>
      </c>
      <c r="G251" s="46">
        <f>FEMALE_FLOWER_Prod!$E$9</f>
        <v>1</v>
      </c>
      <c r="H251" s="72">
        <f>FEMALE_FLOWER_Prod!$E$10</f>
        <v>2</v>
      </c>
      <c r="I251" s="58">
        <f>FEMALE_FLOWER_Prod!$C$13</f>
        <v>0</v>
      </c>
      <c r="J251" s="21">
        <f>FEMALE_FLOWER_Prod!$E$13</f>
        <v>1</v>
      </c>
      <c r="K251" s="58">
        <f>FEMALE_FLOWER_Prod!$C$14</f>
        <v>100</v>
      </c>
      <c r="L251" s="21">
        <f>FEMALE_FLOWER_Prod!$E$14</f>
        <v>2</v>
      </c>
      <c r="M251" s="58">
        <f>FEMALE_FLOWER_Prod!$C$15</f>
        <v>0</v>
      </c>
      <c r="N251" s="21">
        <f>FEMALE_FLOWER_Prod!$E$15</f>
        <v>0</v>
      </c>
      <c r="O251" s="58">
        <f>FEMALE_FLOWER_Prod!$C$16</f>
        <v>0</v>
      </c>
      <c r="P251" s="21">
        <f>FEMALE_FLOWER_Prod!$E$16</f>
        <v>0</v>
      </c>
      <c r="Q251" s="58">
        <f>FEMALE_FLOWER_Prod!$C$17</f>
        <v>0</v>
      </c>
      <c r="R251" s="21">
        <f>FEMALE_FLOWER_Prod!$E$17</f>
        <v>0</v>
      </c>
      <c r="S251" s="58">
        <f>FEMALE_FLOWER_Prod!$C$18</f>
        <v>0</v>
      </c>
      <c r="T251" s="21">
        <f>FEMALE_FLOWER_Prod!$E$18</f>
        <v>0</v>
      </c>
      <c r="U251" s="58">
        <f>FEMALE_FLOWER_Prod!$C$19</f>
        <v>0</v>
      </c>
      <c r="V251" s="21">
        <f>FEMALE_FLOWER_Prod!$E$19</f>
        <v>0</v>
      </c>
      <c r="W251" s="58">
        <f>FEMALE_FLOWER_Prod!$C$20</f>
        <v>0</v>
      </c>
      <c r="X251" s="21">
        <f>FEMALE_FLOWER_Prod!$E$20</f>
        <v>0</v>
      </c>
      <c r="Y251" s="58">
        <f>FEMALE_FLOWER_Prod!$C$21</f>
        <v>0</v>
      </c>
      <c r="Z251" s="21">
        <f>FEMALE_FLOWER_Prod!$E$21</f>
        <v>0</v>
      </c>
      <c r="AA251" s="58">
        <f>FEMALE_FLOWER_Prod!$C$22</f>
        <v>0</v>
      </c>
      <c r="AB251" s="21">
        <f>FEMALE_FLOWER_Prod!$E$22</f>
        <v>0</v>
      </c>
      <c r="AC251" s="58">
        <f>FEMALE_FLOWER_Prod!$C$23</f>
        <v>0</v>
      </c>
      <c r="AD251" s="21">
        <f>FEMALE_FLOWER_Prod!$E$23</f>
        <v>0</v>
      </c>
      <c r="AE251" s="58">
        <f>FEMALE_FLOWER_Prod!$C$24</f>
        <v>0</v>
      </c>
      <c r="AF251" s="21">
        <f>FEMALE_FLOWER_Prod!$E$24</f>
        <v>0</v>
      </c>
      <c r="AG251" s="58">
        <f>FEMALE_FLOWER_Prod!$C$25</f>
        <v>0</v>
      </c>
      <c r="AH251" s="21">
        <f>FEMALE_FLOWER_Prod!$E$25</f>
        <v>0</v>
      </c>
      <c r="AI251" s="58">
        <f>FEMALE_FLOWER_Prod!$C$26</f>
        <v>0</v>
      </c>
      <c r="AJ251" s="21">
        <f>FEMALE_FLOWER_Prod!$E$26</f>
        <v>0</v>
      </c>
      <c r="AK251" s="58">
        <f>FEMALE_FLOWER_Prod!$C$27</f>
        <v>0</v>
      </c>
      <c r="AL251" s="21">
        <f>FEMALE_FLOWER_Prod!$E$27</f>
        <v>0</v>
      </c>
      <c r="AM251" s="58">
        <f>FEMALE_FLOWER_Prod!$C$28</f>
        <v>0</v>
      </c>
      <c r="AN251" s="21">
        <f>FEMALE_FLOWER_Prod!$E$28</f>
        <v>0</v>
      </c>
      <c r="AO251" s="58">
        <f>FEMALE_FLOWER_Prod!$C$29</f>
        <v>0</v>
      </c>
      <c r="AP251" s="21">
        <f>FEMALE_FLOWER_Prod!$E$29</f>
        <v>0</v>
      </c>
      <c r="AQ251" s="58">
        <f>FEMALE_FLOWER_Prod!$C$30</f>
        <v>0</v>
      </c>
      <c r="AR251" s="21">
        <f>FEMALE_FLOWER_Prod!$E$30</f>
        <v>0</v>
      </c>
      <c r="AS251" s="58">
        <f>FEMALE_FLOWER_Prod!$C$31</f>
        <v>0</v>
      </c>
      <c r="AT251" s="21">
        <f>FEMALE_FLOWER_Prod!$E$31</f>
        <v>0</v>
      </c>
      <c r="AU251" s="58">
        <f>FEMALE_FLOWER_Prod!$C$32</f>
        <v>0</v>
      </c>
      <c r="AV251" s="21">
        <f>FEMALE_FLOWER_Prod!$E$32</f>
        <v>0</v>
      </c>
      <c r="AW251" s="58">
        <f>FEMALE_FLOWER_Prod!$C$33</f>
        <v>0</v>
      </c>
      <c r="AX251" s="21">
        <f>FEMALE_FLOWER_Prod!$E$33</f>
        <v>0</v>
      </c>
      <c r="AY251" s="58">
        <f>FEMALE_FLOWER_Prod!$C$34</f>
        <v>0</v>
      </c>
      <c r="AZ251" s="21">
        <f>FEMALE_FLOWER_Prod!$E$34</f>
        <v>0</v>
      </c>
      <c r="BA251" s="58">
        <f>FEMALE_FLOWER_Prod!$C$35</f>
        <v>0</v>
      </c>
      <c r="BB251" s="21">
        <f>FEMALE_FLOWER_Prod!$E$35</f>
        <v>0</v>
      </c>
      <c r="BC251" s="58">
        <f>FEMALE_FLOWER_Prod!$C$36</f>
        <v>0</v>
      </c>
      <c r="BD251" s="21">
        <f>FEMALE_FLOWER_Prod!$E$36</f>
        <v>0</v>
      </c>
      <c r="BE251" s="58">
        <f>FEMALE_FLOWER_Prod!$C$37</f>
        <v>0</v>
      </c>
      <c r="BF251" s="21">
        <f>FEMALE_FLOWER_Prod!$E$37</f>
        <v>0</v>
      </c>
      <c r="BG251" s="52" t="s">
        <v>69</v>
      </c>
      <c r="BH251" s="16"/>
    </row>
    <row r="252" spans="1:60" x14ac:dyDescent="0.2">
      <c r="A252" s="20"/>
      <c r="B252" s="12" t="s">
        <v>382</v>
      </c>
      <c r="C252" s="2" t="s">
        <v>363</v>
      </c>
      <c r="D252" s="15" t="s">
        <v>12</v>
      </c>
      <c r="E252" s="9" t="s">
        <v>4</v>
      </c>
      <c r="F252" s="40" t="s">
        <v>11</v>
      </c>
      <c r="G252" s="46">
        <f>FEMALE_FLOWER_Prod!$H$9</f>
        <v>1</v>
      </c>
      <c r="H252" s="72">
        <f>FEMALE_FLOWER_Prod!$H$10</f>
        <v>3</v>
      </c>
      <c r="I252" s="58">
        <f>FEMALE_FLOWER_Prod!$G$13</f>
        <v>0</v>
      </c>
      <c r="J252" s="27">
        <f>FEMALE_FLOWER_Prod!$H$13</f>
        <v>50</v>
      </c>
      <c r="K252" s="58">
        <f>FEMALE_FLOWER_Prod!$G$14</f>
        <v>30</v>
      </c>
      <c r="L252" s="27">
        <f>FEMALE_FLOWER_Prod!$H$14</f>
        <v>50</v>
      </c>
      <c r="M252" s="58">
        <f>FEMALE_FLOWER_Prod!$G$15</f>
        <v>100</v>
      </c>
      <c r="N252" s="27">
        <f>FEMALE_FLOWER_Prod!$H$15</f>
        <v>25</v>
      </c>
      <c r="O252" s="58">
        <f>FEMALE_FLOWER_Prod!$G$16</f>
        <v>0</v>
      </c>
      <c r="P252" s="27">
        <f>FEMALE_FLOWER_Prod!$H$16</f>
        <v>0</v>
      </c>
      <c r="Q252" s="58">
        <f>FEMALE_FLOWER_Prod!$G$17</f>
        <v>0</v>
      </c>
      <c r="R252" s="27">
        <f>FEMALE_FLOWER_Prod!$H$17</f>
        <v>0</v>
      </c>
      <c r="S252" s="58">
        <f>FEMALE_FLOWER_Prod!$G$18</f>
        <v>0</v>
      </c>
      <c r="T252" s="27">
        <f>FEMALE_FLOWER_Prod!$H$18</f>
        <v>0</v>
      </c>
      <c r="U252" s="58">
        <f>FEMALE_FLOWER_Prod!$G$19</f>
        <v>0</v>
      </c>
      <c r="V252" s="27">
        <f>FEMALE_FLOWER_Prod!$H$19</f>
        <v>0</v>
      </c>
      <c r="W252" s="58">
        <f>FEMALE_FLOWER_Prod!$G$20</f>
        <v>0</v>
      </c>
      <c r="X252" s="27">
        <f>FEMALE_FLOWER_Prod!$H$20</f>
        <v>0</v>
      </c>
      <c r="Y252" s="58">
        <f>FEMALE_FLOWER_Prod!$G$21</f>
        <v>0</v>
      </c>
      <c r="Z252" s="27">
        <f>FEMALE_FLOWER_Prod!$H$21</f>
        <v>0</v>
      </c>
      <c r="AA252" s="58">
        <f>FEMALE_FLOWER_Prod!$G$22</f>
        <v>0</v>
      </c>
      <c r="AB252" s="27">
        <f>FEMALE_FLOWER_Prod!$H$22</f>
        <v>0</v>
      </c>
      <c r="AC252" s="58">
        <f>FEMALE_FLOWER_Prod!$G$23</f>
        <v>0</v>
      </c>
      <c r="AD252" s="27">
        <f>FEMALE_FLOWER_Prod!$H$23</f>
        <v>0</v>
      </c>
      <c r="AE252" s="58">
        <f>FEMALE_FLOWER_Prod!$G$24</f>
        <v>0</v>
      </c>
      <c r="AF252" s="27">
        <f>FEMALE_FLOWER_Prod!$H$24</f>
        <v>0</v>
      </c>
      <c r="AG252" s="58">
        <f>FEMALE_FLOWER_Prod!$G$25</f>
        <v>0</v>
      </c>
      <c r="AH252" s="27">
        <f>FEMALE_FLOWER_Prod!$H$25</f>
        <v>0</v>
      </c>
      <c r="AI252" s="58">
        <f>FEMALE_FLOWER_Prod!$G$26</f>
        <v>0</v>
      </c>
      <c r="AJ252" s="27">
        <f>FEMALE_FLOWER_Prod!$H$26</f>
        <v>0</v>
      </c>
      <c r="AK252" s="58">
        <f>FEMALE_FLOWER_Prod!$G$27</f>
        <v>0</v>
      </c>
      <c r="AL252" s="27">
        <f>FEMALE_FLOWER_Prod!$H$27</f>
        <v>0</v>
      </c>
      <c r="AM252" s="58">
        <f>FEMALE_FLOWER_Prod!$G$28</f>
        <v>0</v>
      </c>
      <c r="AN252" s="27">
        <f>FEMALE_FLOWER_Prod!$H$28</f>
        <v>0</v>
      </c>
      <c r="AO252" s="58">
        <f>FEMALE_FLOWER_Prod!$G$29</f>
        <v>0</v>
      </c>
      <c r="AP252" s="27">
        <f>FEMALE_FLOWER_Prod!$H$29</f>
        <v>0</v>
      </c>
      <c r="AQ252" s="58">
        <f>FEMALE_FLOWER_Prod!$G$30</f>
        <v>0</v>
      </c>
      <c r="AR252" s="27">
        <f>FEMALE_FLOWER_Prod!$H$30</f>
        <v>0</v>
      </c>
      <c r="AS252" s="58">
        <f>FEMALE_FLOWER_Prod!$G$31</f>
        <v>0</v>
      </c>
      <c r="AT252" s="27">
        <f>FEMALE_FLOWER_Prod!$H$31</f>
        <v>0</v>
      </c>
      <c r="AU252" s="58">
        <f>FEMALE_FLOWER_Prod!$G$32</f>
        <v>0</v>
      </c>
      <c r="AV252" s="27">
        <f>FEMALE_FLOWER_Prod!$H$32</f>
        <v>0</v>
      </c>
      <c r="AW252" s="58">
        <f>FEMALE_FLOWER_Prod!$G$33</f>
        <v>0</v>
      </c>
      <c r="AX252" s="27">
        <f>FEMALE_FLOWER_Prod!$H$33</f>
        <v>0</v>
      </c>
      <c r="AY252" s="58">
        <f>FEMALE_FLOWER_Prod!$G$34</f>
        <v>0</v>
      </c>
      <c r="AZ252" s="27">
        <f>FEMALE_FLOWER_Prod!$H$34</f>
        <v>0</v>
      </c>
      <c r="BA252" s="58">
        <f>FEMALE_FLOWER_Prod!$G$35</f>
        <v>0</v>
      </c>
      <c r="BB252" s="27">
        <f>FEMALE_FLOWER_Prod!$H$35</f>
        <v>0</v>
      </c>
      <c r="BC252" s="58">
        <f>FEMALE_FLOWER_Prod!$G$36</f>
        <v>0</v>
      </c>
      <c r="BD252" s="27">
        <f>FEMALE_FLOWER_Prod!$H$36</f>
        <v>0</v>
      </c>
      <c r="BE252" s="58">
        <f>FEMALE_FLOWER_Prod!$G$37</f>
        <v>0</v>
      </c>
      <c r="BF252" s="27">
        <f>FEMALE_FLOWER_Prod!$H$37</f>
        <v>0</v>
      </c>
      <c r="BG252" s="52" t="s">
        <v>69</v>
      </c>
      <c r="BH252" s="16"/>
    </row>
    <row r="253" spans="1:60" x14ac:dyDescent="0.2">
      <c r="A253" s="20"/>
      <c r="B253" s="12" t="s">
        <v>383</v>
      </c>
      <c r="C253" s="2" t="s">
        <v>364</v>
      </c>
      <c r="D253" s="15" t="s">
        <v>12</v>
      </c>
      <c r="E253" s="9" t="s">
        <v>4</v>
      </c>
      <c r="F253" s="40" t="s">
        <v>11</v>
      </c>
      <c r="G253" s="46">
        <f>FEMALE_FLOWER_Prod!$I$9</f>
        <v>1</v>
      </c>
      <c r="H253" s="72">
        <f>FEMALE_FLOWER_Prod!$I$10</f>
        <v>3</v>
      </c>
      <c r="I253" s="58">
        <f>FEMALE_FLOWER_Prod!$G$13</f>
        <v>0</v>
      </c>
      <c r="J253" s="27">
        <f>FEMALE_FLOWER_Prod!$I$13</f>
        <v>0</v>
      </c>
      <c r="K253" s="58">
        <f>FEMALE_FLOWER_Prod!$G$14</f>
        <v>30</v>
      </c>
      <c r="L253" s="27">
        <f>FEMALE_FLOWER_Prod!$I$14</f>
        <v>0</v>
      </c>
      <c r="M253" s="58">
        <f>FEMALE_FLOWER_Prod!$G$15</f>
        <v>100</v>
      </c>
      <c r="N253" s="27">
        <f>FEMALE_FLOWER_Prod!$I$15</f>
        <v>50</v>
      </c>
      <c r="O253" s="58">
        <f>FEMALE_FLOWER_Prod!$G$16</f>
        <v>0</v>
      </c>
      <c r="P253" s="27">
        <f>FEMALE_FLOWER_Prod!$I$16</f>
        <v>0</v>
      </c>
      <c r="Q253" s="58">
        <f>FEMALE_FLOWER_Prod!$G$17</f>
        <v>0</v>
      </c>
      <c r="R253" s="27">
        <f>FEMALE_FLOWER_Prod!$I$17</f>
        <v>0</v>
      </c>
      <c r="S253" s="58">
        <f>FEMALE_FLOWER_Prod!$G$18</f>
        <v>0</v>
      </c>
      <c r="T253" s="27">
        <f>FEMALE_FLOWER_Prod!$I$18</f>
        <v>0</v>
      </c>
      <c r="U253" s="58">
        <f>FEMALE_FLOWER_Prod!$G$19</f>
        <v>0</v>
      </c>
      <c r="V253" s="27">
        <f>FEMALE_FLOWER_Prod!$I$19</f>
        <v>0</v>
      </c>
      <c r="W253" s="58">
        <f>FEMALE_FLOWER_Prod!$G$20</f>
        <v>0</v>
      </c>
      <c r="X253" s="27">
        <f>FEMALE_FLOWER_Prod!$I$20</f>
        <v>0</v>
      </c>
      <c r="Y253" s="58">
        <f>FEMALE_FLOWER_Prod!$G$21</f>
        <v>0</v>
      </c>
      <c r="Z253" s="27">
        <f>FEMALE_FLOWER_Prod!$I$21</f>
        <v>0</v>
      </c>
      <c r="AA253" s="58">
        <f>FEMALE_FLOWER_Prod!$G$22</f>
        <v>0</v>
      </c>
      <c r="AB253" s="27">
        <f>FEMALE_FLOWER_Prod!$I$22</f>
        <v>0</v>
      </c>
      <c r="AC253" s="58">
        <f>FEMALE_FLOWER_Prod!$G$23</f>
        <v>0</v>
      </c>
      <c r="AD253" s="27">
        <f>FEMALE_FLOWER_Prod!$I$23</f>
        <v>0</v>
      </c>
      <c r="AE253" s="58">
        <f>FEMALE_FLOWER_Prod!$G$24</f>
        <v>0</v>
      </c>
      <c r="AF253" s="27">
        <f>FEMALE_FLOWER_Prod!$I$24</f>
        <v>0</v>
      </c>
      <c r="AG253" s="58">
        <f>FEMALE_FLOWER_Prod!$G$25</f>
        <v>0</v>
      </c>
      <c r="AH253" s="27">
        <f>FEMALE_FLOWER_Prod!$I$25</f>
        <v>0</v>
      </c>
      <c r="AI253" s="58">
        <f>FEMALE_FLOWER_Prod!$G$26</f>
        <v>0</v>
      </c>
      <c r="AJ253" s="27">
        <f>FEMALE_FLOWER_Prod!$I$26</f>
        <v>0</v>
      </c>
      <c r="AK253" s="58">
        <f>FEMALE_FLOWER_Prod!$G$27</f>
        <v>0</v>
      </c>
      <c r="AL253" s="27">
        <f>FEMALE_FLOWER_Prod!$I$27</f>
        <v>0</v>
      </c>
      <c r="AM253" s="58">
        <f>FEMALE_FLOWER_Prod!$G$28</f>
        <v>0</v>
      </c>
      <c r="AN253" s="27">
        <f>FEMALE_FLOWER_Prod!$I$28</f>
        <v>0</v>
      </c>
      <c r="AO253" s="58">
        <f>FEMALE_FLOWER_Prod!$G$29</f>
        <v>0</v>
      </c>
      <c r="AP253" s="27">
        <f>FEMALE_FLOWER_Prod!$I$29</f>
        <v>0</v>
      </c>
      <c r="AQ253" s="58">
        <f>FEMALE_FLOWER_Prod!$G$30</f>
        <v>0</v>
      </c>
      <c r="AR253" s="27">
        <f>FEMALE_FLOWER_Prod!$I$30</f>
        <v>0</v>
      </c>
      <c r="AS253" s="58">
        <f>FEMALE_FLOWER_Prod!$G$31</f>
        <v>0</v>
      </c>
      <c r="AT253" s="27">
        <f>FEMALE_FLOWER_Prod!$I$31</f>
        <v>0</v>
      </c>
      <c r="AU253" s="58">
        <f>FEMALE_FLOWER_Prod!$G$32</f>
        <v>0</v>
      </c>
      <c r="AV253" s="27">
        <f>FEMALE_FLOWER_Prod!$I$32</f>
        <v>0</v>
      </c>
      <c r="AW253" s="58">
        <f>FEMALE_FLOWER_Prod!$G$33</f>
        <v>0</v>
      </c>
      <c r="AX253" s="27">
        <f>FEMALE_FLOWER_Prod!$I$33</f>
        <v>0</v>
      </c>
      <c r="AY253" s="58">
        <f>FEMALE_FLOWER_Prod!$G$34</f>
        <v>0</v>
      </c>
      <c r="AZ253" s="27">
        <f>FEMALE_FLOWER_Prod!$I$34</f>
        <v>0</v>
      </c>
      <c r="BA253" s="58">
        <f>FEMALE_FLOWER_Prod!$G$35</f>
        <v>0</v>
      </c>
      <c r="BB253" s="27">
        <f>FEMALE_FLOWER_Prod!$I$35</f>
        <v>0</v>
      </c>
      <c r="BC253" s="58">
        <f>FEMALE_FLOWER_Prod!$G$36</f>
        <v>0</v>
      </c>
      <c r="BD253" s="27">
        <f>FEMALE_FLOWER_Prod!$I$36</f>
        <v>0</v>
      </c>
      <c r="BE253" s="58">
        <f>FEMALE_FLOWER_Prod!$G$37</f>
        <v>0</v>
      </c>
      <c r="BF253" s="27">
        <f>FEMALE_FLOWER_Prod!$I$37</f>
        <v>0</v>
      </c>
      <c r="BG253" s="52" t="s">
        <v>69</v>
      </c>
      <c r="BH253" s="16"/>
    </row>
    <row r="254" spans="1:60" x14ac:dyDescent="0.2">
      <c r="A254" s="20"/>
      <c r="B254" s="12" t="s">
        <v>384</v>
      </c>
      <c r="C254" s="2" t="s">
        <v>365</v>
      </c>
      <c r="D254" s="15" t="s">
        <v>12</v>
      </c>
      <c r="E254" s="9" t="s">
        <v>4</v>
      </c>
      <c r="F254" s="40" t="s">
        <v>11</v>
      </c>
      <c r="G254" s="46">
        <f>FEMALE_FLOWER_Prod!$J$9</f>
        <v>1</v>
      </c>
      <c r="H254" s="72">
        <f>FEMALE_FLOWER_Prod!$J$10</f>
        <v>3</v>
      </c>
      <c r="I254" s="58">
        <f>FEMALE_FLOWER_Prod!$G$13</f>
        <v>0</v>
      </c>
      <c r="J254" s="27">
        <f>FEMALE_FLOWER_Prod!$J$13</f>
        <v>50</v>
      </c>
      <c r="K254" s="58">
        <f>FEMALE_FLOWER_Prod!$G$14</f>
        <v>30</v>
      </c>
      <c r="L254" s="27">
        <f>FEMALE_FLOWER_Prod!$J$14</f>
        <v>50</v>
      </c>
      <c r="M254" s="58">
        <f>FEMALE_FLOWER_Prod!$G$15</f>
        <v>100</v>
      </c>
      <c r="N254" s="27">
        <f>FEMALE_FLOWER_Prod!$J$15</f>
        <v>25</v>
      </c>
      <c r="O254" s="58">
        <f>FEMALE_FLOWER_Prod!$G$16</f>
        <v>0</v>
      </c>
      <c r="P254" s="27">
        <f>FEMALE_FLOWER_Prod!$J$16</f>
        <v>0</v>
      </c>
      <c r="Q254" s="58">
        <f>FEMALE_FLOWER_Prod!$G$17</f>
        <v>0</v>
      </c>
      <c r="R254" s="27">
        <f>FEMALE_FLOWER_Prod!$J$17</f>
        <v>0</v>
      </c>
      <c r="S254" s="58">
        <f>FEMALE_FLOWER_Prod!$G$18</f>
        <v>0</v>
      </c>
      <c r="T254" s="27">
        <f>FEMALE_FLOWER_Prod!$J$18</f>
        <v>0</v>
      </c>
      <c r="U254" s="58">
        <f>FEMALE_FLOWER_Prod!$G$19</f>
        <v>0</v>
      </c>
      <c r="V254" s="27">
        <f>FEMALE_FLOWER_Prod!$J$19</f>
        <v>0</v>
      </c>
      <c r="W254" s="58">
        <f>FEMALE_FLOWER_Prod!$G$20</f>
        <v>0</v>
      </c>
      <c r="X254" s="27">
        <f>FEMALE_FLOWER_Prod!$J$20</f>
        <v>0</v>
      </c>
      <c r="Y254" s="58">
        <f>FEMALE_FLOWER_Prod!$G$21</f>
        <v>0</v>
      </c>
      <c r="Z254" s="27">
        <f>FEMALE_FLOWER_Prod!$J$21</f>
        <v>0</v>
      </c>
      <c r="AA254" s="58">
        <f>FEMALE_FLOWER_Prod!$G$22</f>
        <v>0</v>
      </c>
      <c r="AB254" s="27">
        <f>FEMALE_FLOWER_Prod!$J$22</f>
        <v>0</v>
      </c>
      <c r="AC254" s="58">
        <f>FEMALE_FLOWER_Prod!$G$23</f>
        <v>0</v>
      </c>
      <c r="AD254" s="27">
        <f>FEMALE_FLOWER_Prod!$J$23</f>
        <v>0</v>
      </c>
      <c r="AE254" s="58">
        <f>FEMALE_FLOWER_Prod!$G$24</f>
        <v>0</v>
      </c>
      <c r="AF254" s="27">
        <f>FEMALE_FLOWER_Prod!$J$24</f>
        <v>0</v>
      </c>
      <c r="AG254" s="58">
        <f>FEMALE_FLOWER_Prod!$G$25</f>
        <v>0</v>
      </c>
      <c r="AH254" s="27">
        <f>FEMALE_FLOWER_Prod!$J$25</f>
        <v>0</v>
      </c>
      <c r="AI254" s="58">
        <f>FEMALE_FLOWER_Prod!$G$26</f>
        <v>0</v>
      </c>
      <c r="AJ254" s="27">
        <f>FEMALE_FLOWER_Prod!$J$26</f>
        <v>0</v>
      </c>
      <c r="AK254" s="58">
        <f>FEMALE_FLOWER_Prod!$G$27</f>
        <v>0</v>
      </c>
      <c r="AL254" s="27">
        <f>FEMALE_FLOWER_Prod!$J$27</f>
        <v>0</v>
      </c>
      <c r="AM254" s="58">
        <f>FEMALE_FLOWER_Prod!$G$28</f>
        <v>0</v>
      </c>
      <c r="AN254" s="27">
        <f>FEMALE_FLOWER_Prod!$J$28</f>
        <v>0</v>
      </c>
      <c r="AO254" s="58">
        <f>FEMALE_FLOWER_Prod!$G$29</f>
        <v>0</v>
      </c>
      <c r="AP254" s="27">
        <f>FEMALE_FLOWER_Prod!$J$29</f>
        <v>0</v>
      </c>
      <c r="AQ254" s="58">
        <f>FEMALE_FLOWER_Prod!$G$30</f>
        <v>0</v>
      </c>
      <c r="AR254" s="27">
        <f>FEMALE_FLOWER_Prod!$J$30</f>
        <v>0</v>
      </c>
      <c r="AS254" s="58">
        <f>FEMALE_FLOWER_Prod!$G$31</f>
        <v>0</v>
      </c>
      <c r="AT254" s="27">
        <f>FEMALE_FLOWER_Prod!$J$31</f>
        <v>0</v>
      </c>
      <c r="AU254" s="58">
        <f>FEMALE_FLOWER_Prod!$G$32</f>
        <v>0</v>
      </c>
      <c r="AV254" s="27">
        <f>FEMALE_FLOWER_Prod!$J$32</f>
        <v>0</v>
      </c>
      <c r="AW254" s="58">
        <f>FEMALE_FLOWER_Prod!$G$33</f>
        <v>0</v>
      </c>
      <c r="AX254" s="27">
        <f>FEMALE_FLOWER_Prod!$J$33</f>
        <v>0</v>
      </c>
      <c r="AY254" s="58">
        <f>FEMALE_FLOWER_Prod!$G$34</f>
        <v>0</v>
      </c>
      <c r="AZ254" s="27">
        <f>FEMALE_FLOWER_Prod!$J$34</f>
        <v>0</v>
      </c>
      <c r="BA254" s="58">
        <f>FEMALE_FLOWER_Prod!$G$35</f>
        <v>0</v>
      </c>
      <c r="BB254" s="27">
        <f>FEMALE_FLOWER_Prod!$J$35</f>
        <v>0</v>
      </c>
      <c r="BC254" s="58">
        <f>FEMALE_FLOWER_Prod!$G$36</f>
        <v>0</v>
      </c>
      <c r="BD254" s="27">
        <f>FEMALE_FLOWER_Prod!$J$36</f>
        <v>0</v>
      </c>
      <c r="BE254" s="58">
        <f>FEMALE_FLOWER_Prod!$G$37</f>
        <v>0</v>
      </c>
      <c r="BF254" s="27">
        <f>FEMALE_FLOWER_Prod!$J$37</f>
        <v>0</v>
      </c>
      <c r="BG254" s="52" t="s">
        <v>69</v>
      </c>
      <c r="BH254" s="16"/>
    </row>
    <row r="255" spans="1:60" x14ac:dyDescent="0.2">
      <c r="A255" s="20"/>
      <c r="B255" s="12" t="s">
        <v>385</v>
      </c>
      <c r="C255" s="2" t="s">
        <v>366</v>
      </c>
      <c r="D255" s="15" t="s">
        <v>12</v>
      </c>
      <c r="E255" s="9" t="s">
        <v>4</v>
      </c>
      <c r="F255" s="40" t="s">
        <v>11</v>
      </c>
      <c r="G255" s="46">
        <f>FEMALE_FLOWER_Prod!$K$9</f>
        <v>1</v>
      </c>
      <c r="H255" s="72">
        <f>FEMALE_FLOWER_Prod!$K$10</f>
        <v>3</v>
      </c>
      <c r="I255" s="58">
        <f>FEMALE_FLOWER_Prod!$G$13</f>
        <v>0</v>
      </c>
      <c r="J255" s="27">
        <f>FEMALE_FLOWER_Prod!$K$13</f>
        <v>0</v>
      </c>
      <c r="K255" s="58">
        <f>FEMALE_FLOWER_Prod!$G$14</f>
        <v>30</v>
      </c>
      <c r="L255" s="27">
        <f>FEMALE_FLOWER_Prod!$K$14</f>
        <v>0</v>
      </c>
      <c r="M255" s="58">
        <f>FEMALE_FLOWER_Prod!$G$15</f>
        <v>100</v>
      </c>
      <c r="N255" s="27">
        <f>FEMALE_FLOWER_Prod!$K$15</f>
        <v>0</v>
      </c>
      <c r="O255" s="58">
        <f>FEMALE_FLOWER_Prod!$G$16</f>
        <v>0</v>
      </c>
      <c r="P255" s="27">
        <f>FEMALE_FLOWER_Prod!$K$16</f>
        <v>0</v>
      </c>
      <c r="Q255" s="58">
        <f>FEMALE_FLOWER_Prod!$G$17</f>
        <v>0</v>
      </c>
      <c r="R255" s="27">
        <f>FEMALE_FLOWER_Prod!$K$17</f>
        <v>0</v>
      </c>
      <c r="S255" s="58">
        <f>FEMALE_FLOWER_Prod!$G$18</f>
        <v>0</v>
      </c>
      <c r="T255" s="27">
        <f>FEMALE_FLOWER_Prod!$K$18</f>
        <v>0</v>
      </c>
      <c r="U255" s="58">
        <f>FEMALE_FLOWER_Prod!$G$19</f>
        <v>0</v>
      </c>
      <c r="V255" s="27">
        <f>FEMALE_FLOWER_Prod!$K$19</f>
        <v>0</v>
      </c>
      <c r="W255" s="58">
        <f>FEMALE_FLOWER_Prod!$G$20</f>
        <v>0</v>
      </c>
      <c r="X255" s="27">
        <f>FEMALE_FLOWER_Prod!$K$20</f>
        <v>0</v>
      </c>
      <c r="Y255" s="58">
        <f>FEMALE_FLOWER_Prod!$G$21</f>
        <v>0</v>
      </c>
      <c r="Z255" s="27">
        <f>FEMALE_FLOWER_Prod!$K$21</f>
        <v>0</v>
      </c>
      <c r="AA255" s="58">
        <f>FEMALE_FLOWER_Prod!$G$22</f>
        <v>0</v>
      </c>
      <c r="AB255" s="27">
        <f>FEMALE_FLOWER_Prod!$K$22</f>
        <v>0</v>
      </c>
      <c r="AC255" s="58">
        <f>FEMALE_FLOWER_Prod!$G$23</f>
        <v>0</v>
      </c>
      <c r="AD255" s="27">
        <f>FEMALE_FLOWER_Prod!$K$23</f>
        <v>0</v>
      </c>
      <c r="AE255" s="58">
        <f>FEMALE_FLOWER_Prod!$G$24</f>
        <v>0</v>
      </c>
      <c r="AF255" s="27">
        <f>FEMALE_FLOWER_Prod!$K$24</f>
        <v>0</v>
      </c>
      <c r="AG255" s="58">
        <f>FEMALE_FLOWER_Prod!$G$25</f>
        <v>0</v>
      </c>
      <c r="AH255" s="27">
        <f>FEMALE_FLOWER_Prod!$K$25</f>
        <v>0</v>
      </c>
      <c r="AI255" s="58">
        <f>FEMALE_FLOWER_Prod!$G$26</f>
        <v>0</v>
      </c>
      <c r="AJ255" s="27">
        <f>FEMALE_FLOWER_Prod!$K$26</f>
        <v>0</v>
      </c>
      <c r="AK255" s="58">
        <f>FEMALE_FLOWER_Prod!$G$27</f>
        <v>0</v>
      </c>
      <c r="AL255" s="27">
        <f>FEMALE_FLOWER_Prod!$K$27</f>
        <v>0</v>
      </c>
      <c r="AM255" s="58">
        <f>FEMALE_FLOWER_Prod!$G$28</f>
        <v>0</v>
      </c>
      <c r="AN255" s="27">
        <f>FEMALE_FLOWER_Prod!$K$28</f>
        <v>0</v>
      </c>
      <c r="AO255" s="58">
        <f>FEMALE_FLOWER_Prod!$G$29</f>
        <v>0</v>
      </c>
      <c r="AP255" s="27">
        <f>FEMALE_FLOWER_Prod!$K$29</f>
        <v>0</v>
      </c>
      <c r="AQ255" s="58">
        <f>FEMALE_FLOWER_Prod!$G$30</f>
        <v>0</v>
      </c>
      <c r="AR255" s="27">
        <f>FEMALE_FLOWER_Prod!$K$30</f>
        <v>0</v>
      </c>
      <c r="AS255" s="58">
        <f>FEMALE_FLOWER_Prod!$G$31</f>
        <v>0</v>
      </c>
      <c r="AT255" s="27">
        <f>FEMALE_FLOWER_Prod!$K$31</f>
        <v>0</v>
      </c>
      <c r="AU255" s="58">
        <f>FEMALE_FLOWER_Prod!$G$32</f>
        <v>0</v>
      </c>
      <c r="AV255" s="27">
        <f>FEMALE_FLOWER_Prod!$K$32</f>
        <v>0</v>
      </c>
      <c r="AW255" s="58">
        <f>FEMALE_FLOWER_Prod!$G$33</f>
        <v>0</v>
      </c>
      <c r="AX255" s="27">
        <f>FEMALE_FLOWER_Prod!$K$33</f>
        <v>0</v>
      </c>
      <c r="AY255" s="58">
        <f>FEMALE_FLOWER_Prod!$G$34</f>
        <v>0</v>
      </c>
      <c r="AZ255" s="27">
        <f>FEMALE_FLOWER_Prod!$K$34</f>
        <v>0</v>
      </c>
      <c r="BA255" s="58">
        <f>FEMALE_FLOWER_Prod!$G$35</f>
        <v>0</v>
      </c>
      <c r="BB255" s="27">
        <f>FEMALE_FLOWER_Prod!$K$35</f>
        <v>0</v>
      </c>
      <c r="BC255" s="58">
        <f>FEMALE_FLOWER_Prod!$G$36</f>
        <v>0</v>
      </c>
      <c r="BD255" s="27">
        <f>FEMALE_FLOWER_Prod!$K$36</f>
        <v>0</v>
      </c>
      <c r="BE255" s="58">
        <f>FEMALE_FLOWER_Prod!$G$37</f>
        <v>0</v>
      </c>
      <c r="BF255" s="27">
        <f>FEMALE_FLOWER_Prod!$K$37</f>
        <v>0</v>
      </c>
      <c r="BG255" s="52" t="s">
        <v>69</v>
      </c>
      <c r="BH255" s="16"/>
    </row>
    <row r="256" spans="1:60" x14ac:dyDescent="0.2">
      <c r="A256" s="20"/>
      <c r="B256" s="12" t="s">
        <v>386</v>
      </c>
      <c r="C256" s="211" t="s">
        <v>759</v>
      </c>
      <c r="D256" s="15" t="s">
        <v>12</v>
      </c>
      <c r="E256" s="9" t="s">
        <v>0</v>
      </c>
      <c r="F256" s="40" t="s">
        <v>7</v>
      </c>
      <c r="G256" s="46">
        <f>FEMALE_FLOWER_Prod!$N$9</f>
        <v>1</v>
      </c>
      <c r="H256" s="72">
        <f>FEMALE_FLOWER_Prod!$N$10</f>
        <v>3</v>
      </c>
      <c r="I256" s="58">
        <f>FEMALE_FLOWER_Prod!$M$13</f>
        <v>0</v>
      </c>
      <c r="J256" s="21">
        <f>FEMALE_FLOWER_Prod!$N$13</f>
        <v>3</v>
      </c>
      <c r="K256" s="58">
        <f>FEMALE_FLOWER_Prod!$M$14</f>
        <v>30</v>
      </c>
      <c r="L256" s="21">
        <f>FEMALE_FLOWER_Prod!$N$14</f>
        <v>3</v>
      </c>
      <c r="M256" s="58">
        <f>FEMALE_FLOWER_Prod!$M$15</f>
        <v>100</v>
      </c>
      <c r="N256" s="21">
        <f>FEMALE_FLOWER_Prod!$N$15</f>
        <v>2</v>
      </c>
      <c r="O256" s="58">
        <f>FEMALE_FLOWER_Prod!$M$16</f>
        <v>0</v>
      </c>
      <c r="P256" s="21">
        <f>FEMALE_FLOWER_Prod!$N$16</f>
        <v>0</v>
      </c>
      <c r="Q256" s="58">
        <f>FEMALE_FLOWER_Prod!$M$17</f>
        <v>0</v>
      </c>
      <c r="R256" s="21">
        <f>FEMALE_FLOWER_Prod!$N$17</f>
        <v>0</v>
      </c>
      <c r="S256" s="58">
        <f>FEMALE_FLOWER_Prod!$M$18</f>
        <v>0</v>
      </c>
      <c r="T256" s="21">
        <f>FEMALE_FLOWER_Prod!$N$18</f>
        <v>0</v>
      </c>
      <c r="U256" s="58">
        <f>FEMALE_FLOWER_Prod!$M$19</f>
        <v>0</v>
      </c>
      <c r="V256" s="21">
        <f>FEMALE_FLOWER_Prod!$N$19</f>
        <v>0</v>
      </c>
      <c r="W256" s="58">
        <f>FEMALE_FLOWER_Prod!$M$20</f>
        <v>0</v>
      </c>
      <c r="X256" s="21">
        <f>FEMALE_FLOWER_Prod!$N$20</f>
        <v>0</v>
      </c>
      <c r="Y256" s="58">
        <f>FEMALE_FLOWER_Prod!$M$21</f>
        <v>0</v>
      </c>
      <c r="Z256" s="21">
        <f>FEMALE_FLOWER_Prod!$N$21</f>
        <v>0</v>
      </c>
      <c r="AA256" s="58">
        <f>FEMALE_FLOWER_Prod!$M$22</f>
        <v>0</v>
      </c>
      <c r="AB256" s="21">
        <f>FEMALE_FLOWER_Prod!$N$22</f>
        <v>0</v>
      </c>
      <c r="AC256" s="58">
        <f>FEMALE_FLOWER_Prod!$M$23</f>
        <v>0</v>
      </c>
      <c r="AD256" s="21">
        <f>FEMALE_FLOWER_Prod!$N$23</f>
        <v>0</v>
      </c>
      <c r="AE256" s="58">
        <f>FEMALE_FLOWER_Prod!$M$24</f>
        <v>0</v>
      </c>
      <c r="AF256" s="21">
        <f>FEMALE_FLOWER_Prod!$N$24</f>
        <v>0</v>
      </c>
      <c r="AG256" s="58">
        <f>FEMALE_FLOWER_Prod!$M$25</f>
        <v>0</v>
      </c>
      <c r="AH256" s="21">
        <f>FEMALE_FLOWER_Prod!$N$25</f>
        <v>0</v>
      </c>
      <c r="AI256" s="58">
        <f>FEMALE_FLOWER_Prod!$M$26</f>
        <v>0</v>
      </c>
      <c r="AJ256" s="21">
        <f>FEMALE_FLOWER_Prod!$N$26</f>
        <v>0</v>
      </c>
      <c r="AK256" s="58">
        <f>FEMALE_FLOWER_Prod!$M$27</f>
        <v>0</v>
      </c>
      <c r="AL256" s="21">
        <f>FEMALE_FLOWER_Prod!$N$27</f>
        <v>0</v>
      </c>
      <c r="AM256" s="58">
        <f>FEMALE_FLOWER_Prod!$M$28</f>
        <v>0</v>
      </c>
      <c r="AN256" s="21">
        <f>FEMALE_FLOWER_Prod!$N$28</f>
        <v>0</v>
      </c>
      <c r="AO256" s="58">
        <f>FEMALE_FLOWER_Prod!$M$29</f>
        <v>0</v>
      </c>
      <c r="AP256" s="21">
        <f>FEMALE_FLOWER_Prod!$N$29</f>
        <v>0</v>
      </c>
      <c r="AQ256" s="58">
        <f>FEMALE_FLOWER_Prod!$M$30</f>
        <v>0</v>
      </c>
      <c r="AR256" s="21">
        <f>FEMALE_FLOWER_Prod!$N$30</f>
        <v>0</v>
      </c>
      <c r="AS256" s="58">
        <f>FEMALE_FLOWER_Prod!$M$31</f>
        <v>0</v>
      </c>
      <c r="AT256" s="21">
        <f>FEMALE_FLOWER_Prod!$N$31</f>
        <v>0</v>
      </c>
      <c r="AU256" s="58">
        <f>FEMALE_FLOWER_Prod!$M$32</f>
        <v>0</v>
      </c>
      <c r="AV256" s="21">
        <f>FEMALE_FLOWER_Prod!$N$32</f>
        <v>0</v>
      </c>
      <c r="AW256" s="58">
        <f>FEMALE_FLOWER_Prod!$M$33</f>
        <v>0</v>
      </c>
      <c r="AX256" s="21">
        <f>FEMALE_FLOWER_Prod!$N$33</f>
        <v>0</v>
      </c>
      <c r="AY256" s="58">
        <f>FEMALE_FLOWER_Prod!$M$34</f>
        <v>0</v>
      </c>
      <c r="AZ256" s="21">
        <f>FEMALE_FLOWER_Prod!$N$34</f>
        <v>0</v>
      </c>
      <c r="BA256" s="58">
        <f>FEMALE_FLOWER_Prod!$M$35</f>
        <v>0</v>
      </c>
      <c r="BB256" s="21">
        <f>FEMALE_FLOWER_Prod!$N$35</f>
        <v>0</v>
      </c>
      <c r="BC256" s="58">
        <f>FEMALE_FLOWER_Prod!$M$36</f>
        <v>0</v>
      </c>
      <c r="BD256" s="21">
        <f>FEMALE_FLOWER_Prod!$N$36</f>
        <v>0</v>
      </c>
      <c r="BE256" s="58">
        <f>FEMALE_FLOWER_Prod!$M$37</f>
        <v>0</v>
      </c>
      <c r="BF256" s="21">
        <f>FEMALE_FLOWER_Prod!$N$37</f>
        <v>0</v>
      </c>
      <c r="BG256" s="52" t="s">
        <v>69</v>
      </c>
      <c r="BH256" s="16"/>
    </row>
    <row r="257" spans="1:60" x14ac:dyDescent="0.2">
      <c r="A257" s="20"/>
      <c r="B257" s="12" t="s">
        <v>387</v>
      </c>
      <c r="C257" s="211" t="s">
        <v>760</v>
      </c>
      <c r="D257" s="15" t="s">
        <v>12</v>
      </c>
      <c r="E257" s="9" t="s">
        <v>0</v>
      </c>
      <c r="F257" s="40" t="s">
        <v>7</v>
      </c>
      <c r="G257" s="46">
        <f>FEMALE_FLOWER_Prod!$O$9</f>
        <v>1</v>
      </c>
      <c r="H257" s="72">
        <f>FEMALE_FLOWER_Prod!$O$10</f>
        <v>3</v>
      </c>
      <c r="I257" s="58">
        <f>FEMALE_FLOWER_Prod!$M$13</f>
        <v>0</v>
      </c>
      <c r="J257" s="21">
        <f>FEMALE_FLOWER_Prod!$O$13</f>
        <v>0</v>
      </c>
      <c r="K257" s="58">
        <f>FEMALE_FLOWER_Prod!$M$14</f>
        <v>30</v>
      </c>
      <c r="L257" s="21">
        <f>FEMALE_FLOWER_Prod!$O$14</f>
        <v>0</v>
      </c>
      <c r="M257" s="58">
        <f>FEMALE_FLOWER_Prod!$M$15</f>
        <v>100</v>
      </c>
      <c r="N257" s="21">
        <f>FEMALE_FLOWER_Prod!$O$15</f>
        <v>0</v>
      </c>
      <c r="O257" s="58">
        <f>FEMALE_FLOWER_Prod!$M$16</f>
        <v>0</v>
      </c>
      <c r="P257" s="21">
        <f>FEMALE_FLOWER_Prod!$O$16</f>
        <v>0</v>
      </c>
      <c r="Q257" s="58">
        <f>FEMALE_FLOWER_Prod!$M$17</f>
        <v>0</v>
      </c>
      <c r="R257" s="21">
        <f>FEMALE_FLOWER_Prod!$O$17</f>
        <v>0</v>
      </c>
      <c r="S257" s="58">
        <f>FEMALE_FLOWER_Prod!$M$18</f>
        <v>0</v>
      </c>
      <c r="T257" s="21">
        <f>FEMALE_FLOWER_Prod!$O$18</f>
        <v>0</v>
      </c>
      <c r="U257" s="58">
        <f>FEMALE_FLOWER_Prod!$M$19</f>
        <v>0</v>
      </c>
      <c r="V257" s="21">
        <f>FEMALE_FLOWER_Prod!$O$19</f>
        <v>0</v>
      </c>
      <c r="W257" s="58">
        <f>FEMALE_FLOWER_Prod!$M$20</f>
        <v>0</v>
      </c>
      <c r="X257" s="21">
        <f>FEMALE_FLOWER_Prod!$O$20</f>
        <v>0</v>
      </c>
      <c r="Y257" s="58">
        <f>FEMALE_FLOWER_Prod!$M$21</f>
        <v>0</v>
      </c>
      <c r="Z257" s="21">
        <f>FEMALE_FLOWER_Prod!$O$21</f>
        <v>0</v>
      </c>
      <c r="AA257" s="58">
        <f>FEMALE_FLOWER_Prod!$M$22</f>
        <v>0</v>
      </c>
      <c r="AB257" s="21">
        <f>FEMALE_FLOWER_Prod!$O$22</f>
        <v>0</v>
      </c>
      <c r="AC257" s="58">
        <f>FEMALE_FLOWER_Prod!$M$23</f>
        <v>0</v>
      </c>
      <c r="AD257" s="21">
        <f>FEMALE_FLOWER_Prod!$O$23</f>
        <v>0</v>
      </c>
      <c r="AE257" s="58">
        <f>FEMALE_FLOWER_Prod!$M$24</f>
        <v>0</v>
      </c>
      <c r="AF257" s="21">
        <f>FEMALE_FLOWER_Prod!$O$24</f>
        <v>0</v>
      </c>
      <c r="AG257" s="58">
        <f>FEMALE_FLOWER_Prod!$M$25</f>
        <v>0</v>
      </c>
      <c r="AH257" s="21">
        <f>FEMALE_FLOWER_Prod!$O$25</f>
        <v>0</v>
      </c>
      <c r="AI257" s="58">
        <f>FEMALE_FLOWER_Prod!$M$26</f>
        <v>0</v>
      </c>
      <c r="AJ257" s="21">
        <f>FEMALE_FLOWER_Prod!$O$26</f>
        <v>0</v>
      </c>
      <c r="AK257" s="58">
        <f>FEMALE_FLOWER_Prod!$M$27</f>
        <v>0</v>
      </c>
      <c r="AL257" s="21">
        <f>FEMALE_FLOWER_Prod!$O$27</f>
        <v>0</v>
      </c>
      <c r="AM257" s="58">
        <f>FEMALE_FLOWER_Prod!$M$28</f>
        <v>0</v>
      </c>
      <c r="AN257" s="21">
        <f>FEMALE_FLOWER_Prod!$O$28</f>
        <v>0</v>
      </c>
      <c r="AO257" s="58">
        <f>FEMALE_FLOWER_Prod!$M$29</f>
        <v>0</v>
      </c>
      <c r="AP257" s="21">
        <f>FEMALE_FLOWER_Prod!$O$29</f>
        <v>0</v>
      </c>
      <c r="AQ257" s="58">
        <f>FEMALE_FLOWER_Prod!$M$30</f>
        <v>0</v>
      </c>
      <c r="AR257" s="21">
        <f>FEMALE_FLOWER_Prod!$O$30</f>
        <v>0</v>
      </c>
      <c r="AS257" s="58">
        <f>FEMALE_FLOWER_Prod!$M$31</f>
        <v>0</v>
      </c>
      <c r="AT257" s="21">
        <f>FEMALE_FLOWER_Prod!$O$31</f>
        <v>0</v>
      </c>
      <c r="AU257" s="58">
        <f>FEMALE_FLOWER_Prod!$M$32</f>
        <v>0</v>
      </c>
      <c r="AV257" s="21">
        <f>FEMALE_FLOWER_Prod!$O$32</f>
        <v>0</v>
      </c>
      <c r="AW257" s="58">
        <f>FEMALE_FLOWER_Prod!$M$33</f>
        <v>0</v>
      </c>
      <c r="AX257" s="21">
        <f>FEMALE_FLOWER_Prod!$O$33</f>
        <v>0</v>
      </c>
      <c r="AY257" s="58">
        <f>FEMALE_FLOWER_Prod!$M$34</f>
        <v>0</v>
      </c>
      <c r="AZ257" s="21">
        <f>FEMALE_FLOWER_Prod!$O$34</f>
        <v>0</v>
      </c>
      <c r="BA257" s="58">
        <f>FEMALE_FLOWER_Prod!$M$35</f>
        <v>0</v>
      </c>
      <c r="BB257" s="21">
        <f>FEMALE_FLOWER_Prod!$O$35</f>
        <v>0</v>
      </c>
      <c r="BC257" s="58">
        <f>FEMALE_FLOWER_Prod!$M$36</f>
        <v>0</v>
      </c>
      <c r="BD257" s="21">
        <f>FEMALE_FLOWER_Prod!$O$36</f>
        <v>0</v>
      </c>
      <c r="BE257" s="58">
        <f>FEMALE_FLOWER_Prod!$M$37</f>
        <v>0</v>
      </c>
      <c r="BF257" s="21">
        <f>FEMALE_FLOWER_Prod!$O$37</f>
        <v>0</v>
      </c>
      <c r="BG257" s="52" t="s">
        <v>69</v>
      </c>
      <c r="BH257" s="16"/>
    </row>
    <row r="258" spans="1:60" x14ac:dyDescent="0.2">
      <c r="A258" s="20"/>
      <c r="B258" s="12" t="s">
        <v>388</v>
      </c>
      <c r="C258" s="211" t="s">
        <v>761</v>
      </c>
      <c r="D258" s="15" t="s">
        <v>12</v>
      </c>
      <c r="E258" s="9" t="s">
        <v>0</v>
      </c>
      <c r="F258" s="40" t="s">
        <v>7</v>
      </c>
      <c r="G258" s="46">
        <f>FEMALE_FLOWER_Prod!$P$9</f>
        <v>1</v>
      </c>
      <c r="H258" s="72">
        <f>FEMALE_FLOWER_Prod!$P$10</f>
        <v>3</v>
      </c>
      <c r="I258" s="58">
        <f>FEMALE_FLOWER_Prod!$M$13</f>
        <v>0</v>
      </c>
      <c r="J258" s="21">
        <f>FEMALE_FLOWER_Prod!$P$13</f>
        <v>1</v>
      </c>
      <c r="K258" s="58">
        <f>FEMALE_FLOWER_Prod!$M$14</f>
        <v>30</v>
      </c>
      <c r="L258" s="21">
        <f>FEMALE_FLOWER_Prod!$P$14</f>
        <v>1</v>
      </c>
      <c r="M258" s="58">
        <f>FEMALE_FLOWER_Prod!$M$15</f>
        <v>100</v>
      </c>
      <c r="N258" s="21">
        <f>FEMALE_FLOWER_Prod!$P$15</f>
        <v>0.5</v>
      </c>
      <c r="O258" s="58">
        <f>FEMALE_FLOWER_Prod!$M$16</f>
        <v>0</v>
      </c>
      <c r="P258" s="21">
        <f>FEMALE_FLOWER_Prod!$P$16</f>
        <v>0</v>
      </c>
      <c r="Q258" s="58">
        <f>FEMALE_FLOWER_Prod!$M$17</f>
        <v>0</v>
      </c>
      <c r="R258" s="21">
        <f>FEMALE_FLOWER_Prod!$P$17</f>
        <v>0</v>
      </c>
      <c r="S258" s="58">
        <f>FEMALE_FLOWER_Prod!$M$18</f>
        <v>0</v>
      </c>
      <c r="T258" s="21">
        <f>FEMALE_FLOWER_Prod!$P$18</f>
        <v>0</v>
      </c>
      <c r="U258" s="58">
        <f>FEMALE_FLOWER_Prod!$M$19</f>
        <v>0</v>
      </c>
      <c r="V258" s="21">
        <f>FEMALE_FLOWER_Prod!$P$19</f>
        <v>0</v>
      </c>
      <c r="W258" s="58">
        <f>FEMALE_FLOWER_Prod!$M$20</f>
        <v>0</v>
      </c>
      <c r="X258" s="21">
        <f>FEMALE_FLOWER_Prod!$P$20</f>
        <v>0</v>
      </c>
      <c r="Y258" s="58">
        <f>FEMALE_FLOWER_Prod!$M$21</f>
        <v>0</v>
      </c>
      <c r="Z258" s="21">
        <f>FEMALE_FLOWER_Prod!$P$21</f>
        <v>0</v>
      </c>
      <c r="AA258" s="58">
        <f>FEMALE_FLOWER_Prod!$M$22</f>
        <v>0</v>
      </c>
      <c r="AB258" s="21">
        <f>FEMALE_FLOWER_Prod!$P$22</f>
        <v>0</v>
      </c>
      <c r="AC258" s="58">
        <f>FEMALE_FLOWER_Prod!$M$23</f>
        <v>0</v>
      </c>
      <c r="AD258" s="21">
        <f>FEMALE_FLOWER_Prod!$P$23</f>
        <v>0</v>
      </c>
      <c r="AE258" s="58">
        <f>FEMALE_FLOWER_Prod!$M$24</f>
        <v>0</v>
      </c>
      <c r="AF258" s="21">
        <f>FEMALE_FLOWER_Prod!$P$24</f>
        <v>0</v>
      </c>
      <c r="AG258" s="58">
        <f>FEMALE_FLOWER_Prod!$M$25</f>
        <v>0</v>
      </c>
      <c r="AH258" s="21">
        <f>FEMALE_FLOWER_Prod!$P$25</f>
        <v>0</v>
      </c>
      <c r="AI258" s="58">
        <f>FEMALE_FLOWER_Prod!$M$26</f>
        <v>0</v>
      </c>
      <c r="AJ258" s="21">
        <f>FEMALE_FLOWER_Prod!$P$26</f>
        <v>0</v>
      </c>
      <c r="AK258" s="58">
        <f>FEMALE_FLOWER_Prod!$M$27</f>
        <v>0</v>
      </c>
      <c r="AL258" s="21">
        <f>FEMALE_FLOWER_Prod!$P$27</f>
        <v>0</v>
      </c>
      <c r="AM258" s="58">
        <f>FEMALE_FLOWER_Prod!$M$28</f>
        <v>0</v>
      </c>
      <c r="AN258" s="21">
        <f>FEMALE_FLOWER_Prod!$P$28</f>
        <v>0</v>
      </c>
      <c r="AO258" s="58">
        <f>FEMALE_FLOWER_Prod!$M$29</f>
        <v>0</v>
      </c>
      <c r="AP258" s="21">
        <f>FEMALE_FLOWER_Prod!$P$29</f>
        <v>0</v>
      </c>
      <c r="AQ258" s="58">
        <f>FEMALE_FLOWER_Prod!$M$30</f>
        <v>0</v>
      </c>
      <c r="AR258" s="21">
        <f>FEMALE_FLOWER_Prod!$P$30</f>
        <v>0</v>
      </c>
      <c r="AS258" s="58">
        <f>FEMALE_FLOWER_Prod!$M$31</f>
        <v>0</v>
      </c>
      <c r="AT258" s="21">
        <f>FEMALE_FLOWER_Prod!$P$31</f>
        <v>0</v>
      </c>
      <c r="AU258" s="58">
        <f>FEMALE_FLOWER_Prod!$M$32</f>
        <v>0</v>
      </c>
      <c r="AV258" s="21">
        <f>FEMALE_FLOWER_Prod!$P$32</f>
        <v>0</v>
      </c>
      <c r="AW258" s="58">
        <f>FEMALE_FLOWER_Prod!$M$33</f>
        <v>0</v>
      </c>
      <c r="AX258" s="21">
        <f>FEMALE_FLOWER_Prod!$P$33</f>
        <v>0</v>
      </c>
      <c r="AY258" s="58">
        <f>FEMALE_FLOWER_Prod!$M$34</f>
        <v>0</v>
      </c>
      <c r="AZ258" s="21">
        <f>FEMALE_FLOWER_Prod!$P$34</f>
        <v>0</v>
      </c>
      <c r="BA258" s="58">
        <f>FEMALE_FLOWER_Prod!$M$35</f>
        <v>0</v>
      </c>
      <c r="BB258" s="21">
        <f>FEMALE_FLOWER_Prod!$P$35</f>
        <v>0</v>
      </c>
      <c r="BC258" s="58">
        <f>FEMALE_FLOWER_Prod!$M$36</f>
        <v>0</v>
      </c>
      <c r="BD258" s="21">
        <f>FEMALE_FLOWER_Prod!$P$36</f>
        <v>0</v>
      </c>
      <c r="BE258" s="58">
        <f>FEMALE_FLOWER_Prod!$M$37</f>
        <v>0</v>
      </c>
      <c r="BF258" s="21">
        <f>FEMALE_FLOWER_Prod!$P$37</f>
        <v>0</v>
      </c>
      <c r="BG258" s="52" t="s">
        <v>69</v>
      </c>
      <c r="BH258" s="16"/>
    </row>
    <row r="259" spans="1:60" x14ac:dyDescent="0.2">
      <c r="A259" s="20"/>
      <c r="B259" s="12" t="s">
        <v>389</v>
      </c>
      <c r="C259" s="211" t="s">
        <v>762</v>
      </c>
      <c r="D259" s="15" t="s">
        <v>12</v>
      </c>
      <c r="E259" s="9" t="s">
        <v>0</v>
      </c>
      <c r="F259" s="40" t="s">
        <v>7</v>
      </c>
      <c r="G259" s="46">
        <f>FEMALE_FLOWER_Prod!$Q$9</f>
        <v>1</v>
      </c>
      <c r="H259" s="72">
        <f>FEMALE_FLOWER_Prod!$Q$10</f>
        <v>3</v>
      </c>
      <c r="I259" s="58">
        <f>FEMALE_FLOWER_Prod!$M$13</f>
        <v>0</v>
      </c>
      <c r="J259" s="21">
        <f>FEMALE_FLOWER_Prod!$Q$13</f>
        <v>0</v>
      </c>
      <c r="K259" s="58">
        <f>FEMALE_FLOWER_Prod!$M$14</f>
        <v>30</v>
      </c>
      <c r="L259" s="21">
        <f>FEMALE_FLOWER_Prod!$Q$14</f>
        <v>0</v>
      </c>
      <c r="M259" s="58">
        <f>FEMALE_FLOWER_Prod!$M$15</f>
        <v>100</v>
      </c>
      <c r="N259" s="21">
        <f>FEMALE_FLOWER_Prod!$Q$15</f>
        <v>0</v>
      </c>
      <c r="O259" s="58">
        <f>FEMALE_FLOWER_Prod!$M$16</f>
        <v>0</v>
      </c>
      <c r="P259" s="21">
        <f>FEMALE_FLOWER_Prod!$Q$16</f>
        <v>0</v>
      </c>
      <c r="Q259" s="58">
        <f>FEMALE_FLOWER_Prod!$M$17</f>
        <v>0</v>
      </c>
      <c r="R259" s="21">
        <f>FEMALE_FLOWER_Prod!$Q$17</f>
        <v>0</v>
      </c>
      <c r="S259" s="58">
        <f>FEMALE_FLOWER_Prod!$M$18</f>
        <v>0</v>
      </c>
      <c r="T259" s="21">
        <f>FEMALE_FLOWER_Prod!$Q$18</f>
        <v>0</v>
      </c>
      <c r="U259" s="58">
        <f>FEMALE_FLOWER_Prod!$M$19</f>
        <v>0</v>
      </c>
      <c r="V259" s="21">
        <f>FEMALE_FLOWER_Prod!$Q$19</f>
        <v>0</v>
      </c>
      <c r="W259" s="58">
        <f>FEMALE_FLOWER_Prod!$M$20</f>
        <v>0</v>
      </c>
      <c r="X259" s="21">
        <f>FEMALE_FLOWER_Prod!$Q$20</f>
        <v>0</v>
      </c>
      <c r="Y259" s="58">
        <f>FEMALE_FLOWER_Prod!$M$21</f>
        <v>0</v>
      </c>
      <c r="Z259" s="21">
        <f>FEMALE_FLOWER_Prod!$Q$21</f>
        <v>0</v>
      </c>
      <c r="AA259" s="58">
        <f>FEMALE_FLOWER_Prod!$M$22</f>
        <v>0</v>
      </c>
      <c r="AB259" s="21">
        <f>FEMALE_FLOWER_Prod!$Q$22</f>
        <v>0</v>
      </c>
      <c r="AC259" s="58">
        <f>FEMALE_FLOWER_Prod!$M$23</f>
        <v>0</v>
      </c>
      <c r="AD259" s="21">
        <f>FEMALE_FLOWER_Prod!$Q$23</f>
        <v>0</v>
      </c>
      <c r="AE259" s="58">
        <f>FEMALE_FLOWER_Prod!$M$24</f>
        <v>0</v>
      </c>
      <c r="AF259" s="21">
        <f>FEMALE_FLOWER_Prod!$Q$24</f>
        <v>0</v>
      </c>
      <c r="AG259" s="58">
        <f>FEMALE_FLOWER_Prod!$M$25</f>
        <v>0</v>
      </c>
      <c r="AH259" s="21">
        <f>FEMALE_FLOWER_Prod!$Q$25</f>
        <v>0</v>
      </c>
      <c r="AI259" s="58">
        <f>FEMALE_FLOWER_Prod!$M$26</f>
        <v>0</v>
      </c>
      <c r="AJ259" s="21">
        <f>FEMALE_FLOWER_Prod!$Q$26</f>
        <v>0</v>
      </c>
      <c r="AK259" s="58">
        <f>FEMALE_FLOWER_Prod!$M$27</f>
        <v>0</v>
      </c>
      <c r="AL259" s="21">
        <f>FEMALE_FLOWER_Prod!$Q$27</f>
        <v>0</v>
      </c>
      <c r="AM259" s="58">
        <f>FEMALE_FLOWER_Prod!$M$28</f>
        <v>0</v>
      </c>
      <c r="AN259" s="21">
        <f>FEMALE_FLOWER_Prod!$Q$28</f>
        <v>0</v>
      </c>
      <c r="AO259" s="58">
        <f>FEMALE_FLOWER_Prod!$M$29</f>
        <v>0</v>
      </c>
      <c r="AP259" s="21">
        <f>FEMALE_FLOWER_Prod!$Q$29</f>
        <v>0</v>
      </c>
      <c r="AQ259" s="58">
        <f>FEMALE_FLOWER_Prod!$M$30</f>
        <v>0</v>
      </c>
      <c r="AR259" s="21">
        <f>FEMALE_FLOWER_Prod!$Q$30</f>
        <v>0</v>
      </c>
      <c r="AS259" s="58">
        <f>FEMALE_FLOWER_Prod!$M$31</f>
        <v>0</v>
      </c>
      <c r="AT259" s="21">
        <f>FEMALE_FLOWER_Prod!$Q$31</f>
        <v>0</v>
      </c>
      <c r="AU259" s="58">
        <f>FEMALE_FLOWER_Prod!$M$32</f>
        <v>0</v>
      </c>
      <c r="AV259" s="21">
        <f>FEMALE_FLOWER_Prod!$Q$32</f>
        <v>0</v>
      </c>
      <c r="AW259" s="58">
        <f>FEMALE_FLOWER_Prod!$M$33</f>
        <v>0</v>
      </c>
      <c r="AX259" s="21">
        <f>FEMALE_FLOWER_Prod!$Q$33</f>
        <v>0</v>
      </c>
      <c r="AY259" s="58">
        <f>FEMALE_FLOWER_Prod!$M$34</f>
        <v>0</v>
      </c>
      <c r="AZ259" s="21">
        <f>FEMALE_FLOWER_Prod!$Q$34</f>
        <v>0</v>
      </c>
      <c r="BA259" s="58">
        <f>FEMALE_FLOWER_Prod!$M$35</f>
        <v>0</v>
      </c>
      <c r="BB259" s="21">
        <f>FEMALE_FLOWER_Prod!$Q$35</f>
        <v>0</v>
      </c>
      <c r="BC259" s="58">
        <f>FEMALE_FLOWER_Prod!$M$36</f>
        <v>0</v>
      </c>
      <c r="BD259" s="21">
        <f>FEMALE_FLOWER_Prod!$Q$36</f>
        <v>0</v>
      </c>
      <c r="BE259" s="58">
        <f>FEMALE_FLOWER_Prod!$M$37</f>
        <v>0</v>
      </c>
      <c r="BF259" s="21">
        <f>FEMALE_FLOWER_Prod!$Q$37</f>
        <v>0</v>
      </c>
      <c r="BG259" s="52" t="s">
        <v>69</v>
      </c>
      <c r="BH259" s="16"/>
    </row>
    <row r="260" spans="1:60" x14ac:dyDescent="0.2">
      <c r="A260" s="20"/>
      <c r="B260" s="10" t="s">
        <v>379</v>
      </c>
      <c r="C260" s="2" t="s">
        <v>763</v>
      </c>
      <c r="D260" s="15" t="s">
        <v>12</v>
      </c>
      <c r="E260" s="9" t="s">
        <v>3</v>
      </c>
      <c r="F260" s="40" t="s">
        <v>6</v>
      </c>
      <c r="G260" s="46">
        <f>FEMALE_FLOWER_Prod!$V$9</f>
        <v>1</v>
      </c>
      <c r="H260" s="72">
        <f>FEMALE_FLOWER_Prod!$V$10</f>
        <v>1</v>
      </c>
      <c r="I260" s="58">
        <f>FEMALE_FLOWER_Prod!$U$13</f>
        <v>0</v>
      </c>
      <c r="J260" s="21">
        <f>FEMALE_FLOWER_Prod!$V$13</f>
        <v>137</v>
      </c>
      <c r="K260" s="58">
        <f>FEMALE_FLOWER_Prod!$U$14</f>
        <v>0</v>
      </c>
      <c r="L260" s="21">
        <f>FEMALE_FLOWER_Prod!$V$14</f>
        <v>0</v>
      </c>
      <c r="M260" s="58">
        <f>FEMALE_FLOWER_Prod!$U$15</f>
        <v>0</v>
      </c>
      <c r="N260" s="21">
        <f>FEMALE_FLOWER_Prod!$V$15</f>
        <v>0</v>
      </c>
      <c r="O260" s="58">
        <f>FEMALE_FLOWER_Prod!$U$16</f>
        <v>0</v>
      </c>
      <c r="P260" s="21">
        <f>FEMALE_FLOWER_Prod!$V$16</f>
        <v>0</v>
      </c>
      <c r="Q260" s="58">
        <f>FEMALE_FLOWER_Prod!$U$17</f>
        <v>0</v>
      </c>
      <c r="R260" s="21">
        <f>FEMALE_FLOWER_Prod!$V$17</f>
        <v>0</v>
      </c>
      <c r="S260" s="58">
        <f>FEMALE_FLOWER_Prod!$U$18</f>
        <v>0</v>
      </c>
      <c r="T260" s="21">
        <f>FEMALE_FLOWER_Prod!$V$18</f>
        <v>0</v>
      </c>
      <c r="U260" s="58">
        <f>FEMALE_FLOWER_Prod!$U$19</f>
        <v>0</v>
      </c>
      <c r="V260" s="21">
        <f>FEMALE_FLOWER_Prod!$V$19</f>
        <v>0</v>
      </c>
      <c r="W260" s="58">
        <f>FEMALE_FLOWER_Prod!$U$20</f>
        <v>0</v>
      </c>
      <c r="X260" s="21">
        <f>FEMALE_FLOWER_Prod!$V$20</f>
        <v>0</v>
      </c>
      <c r="Y260" s="58">
        <f>FEMALE_FLOWER_Prod!$U$21</f>
        <v>0</v>
      </c>
      <c r="Z260" s="21">
        <f>FEMALE_FLOWER_Prod!$V$21</f>
        <v>0</v>
      </c>
      <c r="AA260" s="58">
        <f>FEMALE_FLOWER_Prod!$U$22</f>
        <v>0</v>
      </c>
      <c r="AB260" s="21">
        <f>FEMALE_FLOWER_Prod!$V$22</f>
        <v>0</v>
      </c>
      <c r="AC260" s="58">
        <f>FEMALE_FLOWER_Prod!$U$23</f>
        <v>0</v>
      </c>
      <c r="AD260" s="21">
        <f>FEMALE_FLOWER_Prod!$V$23</f>
        <v>0</v>
      </c>
      <c r="AE260" s="58">
        <f>FEMALE_FLOWER_Prod!$U$24</f>
        <v>0</v>
      </c>
      <c r="AF260" s="21">
        <f>FEMALE_FLOWER_Prod!$V$24</f>
        <v>0</v>
      </c>
      <c r="AG260" s="58">
        <f>FEMALE_FLOWER_Prod!$U$25</f>
        <v>0</v>
      </c>
      <c r="AH260" s="21">
        <f>FEMALE_FLOWER_Prod!$V$25</f>
        <v>0</v>
      </c>
      <c r="AI260" s="58">
        <f>FEMALE_FLOWER_Prod!$U$26</f>
        <v>0</v>
      </c>
      <c r="AJ260" s="21">
        <f>FEMALE_FLOWER_Prod!$V$26</f>
        <v>0</v>
      </c>
      <c r="AK260" s="58">
        <f>FEMALE_FLOWER_Prod!$U$27</f>
        <v>0</v>
      </c>
      <c r="AL260" s="21">
        <f>FEMALE_FLOWER_Prod!$V$27</f>
        <v>0</v>
      </c>
      <c r="AM260" s="58">
        <f>FEMALE_FLOWER_Prod!$U$28</f>
        <v>0</v>
      </c>
      <c r="AN260" s="21">
        <f>FEMALE_FLOWER_Prod!$V$28</f>
        <v>0</v>
      </c>
      <c r="AO260" s="58">
        <f>FEMALE_FLOWER_Prod!$U$29</f>
        <v>0</v>
      </c>
      <c r="AP260" s="21">
        <f>FEMALE_FLOWER_Prod!$V$29</f>
        <v>0</v>
      </c>
      <c r="AQ260" s="58">
        <f>FEMALE_FLOWER_Prod!$U$30</f>
        <v>0</v>
      </c>
      <c r="AR260" s="21">
        <f>FEMALE_FLOWER_Prod!$V$30</f>
        <v>0</v>
      </c>
      <c r="AS260" s="58">
        <f>FEMALE_FLOWER_Prod!$U$31</f>
        <v>0</v>
      </c>
      <c r="AT260" s="21">
        <f>FEMALE_FLOWER_Prod!$V$31</f>
        <v>0</v>
      </c>
      <c r="AU260" s="58">
        <f>FEMALE_FLOWER_Prod!$U$32</f>
        <v>0</v>
      </c>
      <c r="AV260" s="21">
        <f>FEMALE_FLOWER_Prod!$V$32</f>
        <v>0</v>
      </c>
      <c r="AW260" s="58">
        <f>FEMALE_FLOWER_Prod!$U$33</f>
        <v>0</v>
      </c>
      <c r="AX260" s="21">
        <f>FEMALE_FLOWER_Prod!$V$33</f>
        <v>0</v>
      </c>
      <c r="AY260" s="58">
        <f>FEMALE_FLOWER_Prod!$U$34</f>
        <v>0</v>
      </c>
      <c r="AZ260" s="21">
        <f>FEMALE_FLOWER_Prod!$V$34</f>
        <v>0</v>
      </c>
      <c r="BA260" s="58">
        <f>FEMALE_FLOWER_Prod!$U$35</f>
        <v>0</v>
      </c>
      <c r="BB260" s="21">
        <f>FEMALE_FLOWER_Prod!$V$35</f>
        <v>0</v>
      </c>
      <c r="BC260" s="58">
        <f>FEMALE_FLOWER_Prod!$U$36</f>
        <v>0</v>
      </c>
      <c r="BD260" s="21">
        <f>FEMALE_FLOWER_Prod!$V$36</f>
        <v>0</v>
      </c>
      <c r="BE260" s="58">
        <f>FEMALE_FLOWER_Prod!$U$37</f>
        <v>0</v>
      </c>
      <c r="BF260" s="21">
        <f>FEMALE_FLOWER_Prod!$V$37</f>
        <v>0</v>
      </c>
      <c r="BG260" s="52" t="s">
        <v>69</v>
      </c>
      <c r="BH260" s="16"/>
    </row>
    <row r="261" spans="1:60" x14ac:dyDescent="0.2">
      <c r="A261" s="20"/>
      <c r="B261" s="11" t="s">
        <v>380</v>
      </c>
      <c r="C261" s="2" t="s">
        <v>381</v>
      </c>
      <c r="D261" s="15" t="s">
        <v>12</v>
      </c>
      <c r="E261" s="9" t="s">
        <v>3</v>
      </c>
      <c r="F261" s="40" t="s">
        <v>6</v>
      </c>
      <c r="G261" s="46">
        <f>FEMALE_FLOWER_Prod!$W$9</f>
        <v>1</v>
      </c>
      <c r="H261" s="72">
        <f>FEMALE_FLOWER_Prod!$W$10</f>
        <v>1</v>
      </c>
      <c r="I261" s="58">
        <f>FEMALE_FLOWER_Prod!$U$13</f>
        <v>0</v>
      </c>
      <c r="J261" s="21">
        <f>FEMALE_FLOWER_Prod!$W$13</f>
        <v>0</v>
      </c>
      <c r="K261" s="58">
        <f>FEMALE_FLOWER_Prod!$U$14</f>
        <v>0</v>
      </c>
      <c r="L261" s="21">
        <f>FEMALE_FLOWER_Prod!$W$14</f>
        <v>0</v>
      </c>
      <c r="M261" s="58">
        <f>FEMALE_FLOWER_Prod!$U$15</f>
        <v>0</v>
      </c>
      <c r="N261" s="21">
        <f>FEMALE_FLOWER_Prod!$W$15</f>
        <v>0</v>
      </c>
      <c r="O261" s="58">
        <f>FEMALE_FLOWER_Prod!$U$16</f>
        <v>0</v>
      </c>
      <c r="P261" s="21">
        <f>FEMALE_FLOWER_Prod!$W$16</f>
        <v>0</v>
      </c>
      <c r="Q261" s="58">
        <f>FEMALE_FLOWER_Prod!$U$17</f>
        <v>0</v>
      </c>
      <c r="R261" s="21">
        <f>FEMALE_FLOWER_Prod!$W$17</f>
        <v>0</v>
      </c>
      <c r="S261" s="58">
        <f>FEMALE_FLOWER_Prod!$U$18</f>
        <v>0</v>
      </c>
      <c r="T261" s="21">
        <f>FEMALE_FLOWER_Prod!$W$18</f>
        <v>0</v>
      </c>
      <c r="U261" s="58">
        <f>FEMALE_FLOWER_Prod!$U$19</f>
        <v>0</v>
      </c>
      <c r="V261" s="21">
        <f>FEMALE_FLOWER_Prod!$W$19</f>
        <v>0</v>
      </c>
      <c r="W261" s="58">
        <f>FEMALE_FLOWER_Prod!$U$20</f>
        <v>0</v>
      </c>
      <c r="X261" s="21">
        <f>FEMALE_FLOWER_Prod!$W$20</f>
        <v>0</v>
      </c>
      <c r="Y261" s="58">
        <f>FEMALE_FLOWER_Prod!$U$21</f>
        <v>0</v>
      </c>
      <c r="Z261" s="21">
        <f>FEMALE_FLOWER_Prod!$W$21</f>
        <v>0</v>
      </c>
      <c r="AA261" s="58">
        <f>FEMALE_FLOWER_Prod!$U$22</f>
        <v>0</v>
      </c>
      <c r="AB261" s="21">
        <f>FEMALE_FLOWER_Prod!$W$22</f>
        <v>0</v>
      </c>
      <c r="AC261" s="58">
        <f>FEMALE_FLOWER_Prod!$U$23</f>
        <v>0</v>
      </c>
      <c r="AD261" s="21">
        <f>FEMALE_FLOWER_Prod!$W$23</f>
        <v>0</v>
      </c>
      <c r="AE261" s="58">
        <f>FEMALE_FLOWER_Prod!$U$24</f>
        <v>0</v>
      </c>
      <c r="AF261" s="21">
        <f>FEMALE_FLOWER_Prod!$W$24</f>
        <v>0</v>
      </c>
      <c r="AG261" s="58">
        <f>FEMALE_FLOWER_Prod!$U$25</f>
        <v>0</v>
      </c>
      <c r="AH261" s="21">
        <f>FEMALE_FLOWER_Prod!$W$25</f>
        <v>0</v>
      </c>
      <c r="AI261" s="58">
        <f>FEMALE_FLOWER_Prod!$U$26</f>
        <v>0</v>
      </c>
      <c r="AJ261" s="21">
        <f>FEMALE_FLOWER_Prod!$W$26</f>
        <v>0</v>
      </c>
      <c r="AK261" s="58">
        <f>FEMALE_FLOWER_Prod!$U$27</f>
        <v>0</v>
      </c>
      <c r="AL261" s="21">
        <f>FEMALE_FLOWER_Prod!$W$27</f>
        <v>0</v>
      </c>
      <c r="AM261" s="58">
        <f>FEMALE_FLOWER_Prod!$U$28</f>
        <v>0</v>
      </c>
      <c r="AN261" s="21">
        <f>FEMALE_FLOWER_Prod!$W$28</f>
        <v>0</v>
      </c>
      <c r="AO261" s="58">
        <f>FEMALE_FLOWER_Prod!$U$29</f>
        <v>0</v>
      </c>
      <c r="AP261" s="21">
        <f>FEMALE_FLOWER_Prod!$W$29</f>
        <v>0</v>
      </c>
      <c r="AQ261" s="58">
        <f>FEMALE_FLOWER_Prod!$U$30</f>
        <v>0</v>
      </c>
      <c r="AR261" s="21">
        <f>FEMALE_FLOWER_Prod!$W$30</f>
        <v>0</v>
      </c>
      <c r="AS261" s="58">
        <f>FEMALE_FLOWER_Prod!$U$31</f>
        <v>0</v>
      </c>
      <c r="AT261" s="21">
        <f>FEMALE_FLOWER_Prod!$W$31</f>
        <v>0</v>
      </c>
      <c r="AU261" s="58">
        <f>FEMALE_FLOWER_Prod!$U$32</f>
        <v>0</v>
      </c>
      <c r="AV261" s="21">
        <f>FEMALE_FLOWER_Prod!$W$32</f>
        <v>0</v>
      </c>
      <c r="AW261" s="58">
        <f>FEMALE_FLOWER_Prod!$U$33</f>
        <v>0</v>
      </c>
      <c r="AX261" s="21">
        <f>FEMALE_FLOWER_Prod!$W$33</f>
        <v>0</v>
      </c>
      <c r="AY261" s="58">
        <f>FEMALE_FLOWER_Prod!$U$34</f>
        <v>0</v>
      </c>
      <c r="AZ261" s="21">
        <f>FEMALE_FLOWER_Prod!$W$34</f>
        <v>0</v>
      </c>
      <c r="BA261" s="58">
        <f>FEMALE_FLOWER_Prod!$U$35</f>
        <v>0</v>
      </c>
      <c r="BB261" s="21">
        <f>FEMALE_FLOWER_Prod!$W$35</f>
        <v>0</v>
      </c>
      <c r="BC261" s="58">
        <f>FEMALE_FLOWER_Prod!$U$36</f>
        <v>0</v>
      </c>
      <c r="BD261" s="21">
        <f>FEMALE_FLOWER_Prod!$W$36</f>
        <v>0</v>
      </c>
      <c r="BE261" s="58">
        <f>FEMALE_FLOWER_Prod!$U$37</f>
        <v>0</v>
      </c>
      <c r="BF261" s="21">
        <f>FEMALE_FLOWER_Prod!$W$37</f>
        <v>0</v>
      </c>
      <c r="BG261" s="52" t="s">
        <v>69</v>
      </c>
      <c r="BH261" s="16"/>
    </row>
    <row r="262" spans="1:60" x14ac:dyDescent="0.2">
      <c r="A262" s="20"/>
      <c r="B262" s="11" t="s">
        <v>390</v>
      </c>
      <c r="C262" s="2" t="s">
        <v>396</v>
      </c>
      <c r="D262" s="15" t="s">
        <v>12</v>
      </c>
      <c r="E262" s="2" t="s">
        <v>3</v>
      </c>
      <c r="F262" s="40" t="s">
        <v>6</v>
      </c>
      <c r="G262" s="46">
        <f>FEMALE_FLOWER_Prod!$Z$9</f>
        <v>1</v>
      </c>
      <c r="H262" s="72">
        <f>FEMALE_FLOWER_Prod!$Z$10</f>
        <v>3</v>
      </c>
      <c r="I262" s="58">
        <f>FEMALE_FLOWER_Prod!$Y$13</f>
        <v>0</v>
      </c>
      <c r="J262" s="21">
        <f>FEMALE_FLOWER_Prod!$Z$13</f>
        <v>30</v>
      </c>
      <c r="K262" s="58">
        <f>FEMALE_FLOWER_Prod!$Y$14</f>
        <v>30</v>
      </c>
      <c r="L262" s="21">
        <f>FEMALE_FLOWER_Prod!$Z$14</f>
        <v>30</v>
      </c>
      <c r="M262" s="58">
        <f>FEMALE_FLOWER_Prod!$Y$15</f>
        <v>100</v>
      </c>
      <c r="N262" s="21">
        <f>FEMALE_FLOWER_Prod!$Z$15</f>
        <v>60</v>
      </c>
      <c r="O262" s="58">
        <f>FEMALE_FLOWER_Prod!$Y$16</f>
        <v>0</v>
      </c>
      <c r="P262" s="21">
        <f>FEMALE_FLOWER_Prod!$Z$16</f>
        <v>0</v>
      </c>
      <c r="Q262" s="58">
        <f>FEMALE_FLOWER_Prod!$Y$17</f>
        <v>0</v>
      </c>
      <c r="R262" s="21">
        <f>FEMALE_FLOWER_Prod!$Z$17</f>
        <v>0</v>
      </c>
      <c r="S262" s="58">
        <f>FEMALE_FLOWER_Prod!$Y$18</f>
        <v>0</v>
      </c>
      <c r="T262" s="21">
        <f>FEMALE_FLOWER_Prod!$Z$18</f>
        <v>0</v>
      </c>
      <c r="U262" s="58">
        <f>FEMALE_FLOWER_Prod!$Y$19</f>
        <v>0</v>
      </c>
      <c r="V262" s="21">
        <f>FEMALE_FLOWER_Prod!$Z$19</f>
        <v>0</v>
      </c>
      <c r="W262" s="58">
        <f>FEMALE_FLOWER_Prod!$Y$20</f>
        <v>0</v>
      </c>
      <c r="X262" s="21">
        <f>FEMALE_FLOWER_Prod!$Z$20</f>
        <v>0</v>
      </c>
      <c r="Y262" s="58">
        <f>FEMALE_FLOWER_Prod!$Y$21</f>
        <v>0</v>
      </c>
      <c r="Z262" s="21">
        <f>FEMALE_FLOWER_Prod!$Z$21</f>
        <v>0</v>
      </c>
      <c r="AA262" s="58">
        <f>FEMALE_FLOWER_Prod!$Y$22</f>
        <v>0</v>
      </c>
      <c r="AB262" s="21">
        <f>FEMALE_FLOWER_Prod!$Z$22</f>
        <v>0</v>
      </c>
      <c r="AC262" s="58">
        <f>FEMALE_FLOWER_Prod!$Y$23</f>
        <v>0</v>
      </c>
      <c r="AD262" s="21">
        <f>FEMALE_FLOWER_Prod!$Z$23</f>
        <v>0</v>
      </c>
      <c r="AE262" s="58">
        <f>FEMALE_FLOWER_Prod!$Y$24</f>
        <v>0</v>
      </c>
      <c r="AF262" s="21">
        <f>FEMALE_FLOWER_Prod!$Z$24</f>
        <v>0</v>
      </c>
      <c r="AG262" s="58">
        <f>FEMALE_FLOWER_Prod!$Y$25</f>
        <v>0</v>
      </c>
      <c r="AH262" s="21">
        <f>FEMALE_FLOWER_Prod!$Z$25</f>
        <v>0</v>
      </c>
      <c r="AI262" s="58">
        <f>FEMALE_FLOWER_Prod!$Y$26</f>
        <v>0</v>
      </c>
      <c r="AJ262" s="21">
        <f>FEMALE_FLOWER_Prod!$Z$26</f>
        <v>0</v>
      </c>
      <c r="AK262" s="58">
        <f>FEMALE_FLOWER_Prod!$Y$27</f>
        <v>0</v>
      </c>
      <c r="AL262" s="21">
        <f>FEMALE_FLOWER_Prod!$Z$27</f>
        <v>0</v>
      </c>
      <c r="AM262" s="58">
        <f>FEMALE_FLOWER_Prod!$Y$28</f>
        <v>0</v>
      </c>
      <c r="AN262" s="21">
        <f>FEMALE_FLOWER_Prod!$Z$28</f>
        <v>0</v>
      </c>
      <c r="AO262" s="58">
        <f>FEMALE_FLOWER_Prod!$Y$29</f>
        <v>0</v>
      </c>
      <c r="AP262" s="21">
        <f>FEMALE_FLOWER_Prod!$Z$29</f>
        <v>0</v>
      </c>
      <c r="AQ262" s="58">
        <f>FEMALE_FLOWER_Prod!$Y$30</f>
        <v>0</v>
      </c>
      <c r="AR262" s="21">
        <f>FEMALE_FLOWER_Prod!$Z$30</f>
        <v>0</v>
      </c>
      <c r="AS262" s="58">
        <f>FEMALE_FLOWER_Prod!$Y$31</f>
        <v>0</v>
      </c>
      <c r="AT262" s="21">
        <f>FEMALE_FLOWER_Prod!$Z$31</f>
        <v>0</v>
      </c>
      <c r="AU262" s="58">
        <f>FEMALE_FLOWER_Prod!$Y$32</f>
        <v>0</v>
      </c>
      <c r="AV262" s="21">
        <f>FEMALE_FLOWER_Prod!$Z$32</f>
        <v>0</v>
      </c>
      <c r="AW262" s="58">
        <f>FEMALE_FLOWER_Prod!$Y$33</f>
        <v>0</v>
      </c>
      <c r="AX262" s="21">
        <f>FEMALE_FLOWER_Prod!$Z$33</f>
        <v>0</v>
      </c>
      <c r="AY262" s="58">
        <f>FEMALE_FLOWER_Prod!$Y$34</f>
        <v>0</v>
      </c>
      <c r="AZ262" s="21">
        <f>FEMALE_FLOWER_Prod!$Z$34</f>
        <v>0</v>
      </c>
      <c r="BA262" s="58">
        <f>FEMALE_FLOWER_Prod!$Y$35</f>
        <v>0</v>
      </c>
      <c r="BB262" s="21">
        <f>FEMALE_FLOWER_Prod!$Z$35</f>
        <v>0</v>
      </c>
      <c r="BC262" s="58">
        <f>FEMALE_FLOWER_Prod!$Y$36</f>
        <v>0</v>
      </c>
      <c r="BD262" s="21">
        <f>FEMALE_FLOWER_Prod!$Z$36</f>
        <v>0</v>
      </c>
      <c r="BE262" s="58">
        <f>FEMALE_FLOWER_Prod!$Y$37</f>
        <v>0</v>
      </c>
      <c r="BF262" s="21">
        <f>FEMALE_FLOWER_Prod!$Z$37</f>
        <v>0</v>
      </c>
      <c r="BG262" s="52" t="s">
        <v>69</v>
      </c>
      <c r="BH262" s="16"/>
    </row>
    <row r="263" spans="1:60" x14ac:dyDescent="0.2">
      <c r="A263" s="20"/>
      <c r="B263" s="11" t="s">
        <v>391</v>
      </c>
      <c r="C263" s="2" t="s">
        <v>397</v>
      </c>
      <c r="D263" s="15" t="s">
        <v>12</v>
      </c>
      <c r="E263" s="9" t="s">
        <v>3</v>
      </c>
      <c r="F263" s="40" t="s">
        <v>6</v>
      </c>
      <c r="G263" s="46">
        <f>FEMALE_FLOWER_Prod!$AA$9</f>
        <v>1</v>
      </c>
      <c r="H263" s="72">
        <f>FEMALE_FLOWER_Prod!$AA$10</f>
        <v>3</v>
      </c>
      <c r="I263" s="58">
        <f>FEMALE_FLOWER_Prod!$Y$13</f>
        <v>0</v>
      </c>
      <c r="J263" s="21">
        <f>FEMALE_FLOWER_Prod!$AA$13</f>
        <v>0</v>
      </c>
      <c r="K263" s="58">
        <f>FEMALE_FLOWER_Prod!$Y$14</f>
        <v>30</v>
      </c>
      <c r="L263" s="21">
        <f>FEMALE_FLOWER_Prod!$AA$14</f>
        <v>0</v>
      </c>
      <c r="M263" s="58">
        <f>FEMALE_FLOWER_Prod!$Y$15</f>
        <v>100</v>
      </c>
      <c r="N263" s="21">
        <f>FEMALE_FLOWER_Prod!$AA$15</f>
        <v>0</v>
      </c>
      <c r="O263" s="58">
        <f>FEMALE_FLOWER_Prod!$Y$16</f>
        <v>0</v>
      </c>
      <c r="P263" s="21">
        <f>FEMALE_FLOWER_Prod!$AA$16</f>
        <v>0</v>
      </c>
      <c r="Q263" s="58">
        <f>FEMALE_FLOWER_Prod!$Y$17</f>
        <v>0</v>
      </c>
      <c r="R263" s="21">
        <f>FEMALE_FLOWER_Prod!$AA$17</f>
        <v>0</v>
      </c>
      <c r="S263" s="58">
        <f>FEMALE_FLOWER_Prod!$Y$18</f>
        <v>0</v>
      </c>
      <c r="T263" s="21">
        <f>FEMALE_FLOWER_Prod!$AA$18</f>
        <v>0</v>
      </c>
      <c r="U263" s="58">
        <f>FEMALE_FLOWER_Prod!$Y$19</f>
        <v>0</v>
      </c>
      <c r="V263" s="21">
        <f>FEMALE_FLOWER_Prod!$AA$19</f>
        <v>0</v>
      </c>
      <c r="W263" s="58">
        <f>FEMALE_FLOWER_Prod!$Y$20</f>
        <v>0</v>
      </c>
      <c r="X263" s="21">
        <f>FEMALE_FLOWER_Prod!$AA$20</f>
        <v>0</v>
      </c>
      <c r="Y263" s="58">
        <f>FEMALE_FLOWER_Prod!$Y$21</f>
        <v>0</v>
      </c>
      <c r="Z263" s="21">
        <f>FEMALE_FLOWER_Prod!$AA$21</f>
        <v>0</v>
      </c>
      <c r="AA263" s="58">
        <f>FEMALE_FLOWER_Prod!$Y$22</f>
        <v>0</v>
      </c>
      <c r="AB263" s="21">
        <f>FEMALE_FLOWER_Prod!$AA$22</f>
        <v>0</v>
      </c>
      <c r="AC263" s="58">
        <f>FEMALE_FLOWER_Prod!$Y$23</f>
        <v>0</v>
      </c>
      <c r="AD263" s="21">
        <f>FEMALE_FLOWER_Prod!$AA$23</f>
        <v>0</v>
      </c>
      <c r="AE263" s="58">
        <f>FEMALE_FLOWER_Prod!$Y$24</f>
        <v>0</v>
      </c>
      <c r="AF263" s="21">
        <f>FEMALE_FLOWER_Prod!$AA$24</f>
        <v>0</v>
      </c>
      <c r="AG263" s="58">
        <f>FEMALE_FLOWER_Prod!$Y$25</f>
        <v>0</v>
      </c>
      <c r="AH263" s="21">
        <f>FEMALE_FLOWER_Prod!$AA$25</f>
        <v>0</v>
      </c>
      <c r="AI263" s="58">
        <f>FEMALE_FLOWER_Prod!$Y$26</f>
        <v>0</v>
      </c>
      <c r="AJ263" s="21">
        <f>FEMALE_FLOWER_Prod!$AA$26</f>
        <v>0</v>
      </c>
      <c r="AK263" s="58">
        <f>FEMALE_FLOWER_Prod!$Y$27</f>
        <v>0</v>
      </c>
      <c r="AL263" s="21">
        <f>FEMALE_FLOWER_Prod!$AA$27</f>
        <v>0</v>
      </c>
      <c r="AM263" s="58">
        <f>FEMALE_FLOWER_Prod!$Y$28</f>
        <v>0</v>
      </c>
      <c r="AN263" s="21">
        <f>FEMALE_FLOWER_Prod!$AA$28</f>
        <v>0</v>
      </c>
      <c r="AO263" s="58">
        <f>FEMALE_FLOWER_Prod!$Y$29</f>
        <v>0</v>
      </c>
      <c r="AP263" s="21">
        <f>FEMALE_FLOWER_Prod!$AA$29</f>
        <v>0</v>
      </c>
      <c r="AQ263" s="58">
        <f>FEMALE_FLOWER_Prod!$Y$30</f>
        <v>0</v>
      </c>
      <c r="AR263" s="21">
        <f>FEMALE_FLOWER_Prod!$AA$30</f>
        <v>0</v>
      </c>
      <c r="AS263" s="58">
        <f>FEMALE_FLOWER_Prod!$Y$31</f>
        <v>0</v>
      </c>
      <c r="AT263" s="21">
        <f>FEMALE_FLOWER_Prod!$AA$31</f>
        <v>0</v>
      </c>
      <c r="AU263" s="58">
        <f>FEMALE_FLOWER_Prod!$Y$32</f>
        <v>0</v>
      </c>
      <c r="AV263" s="21">
        <f>FEMALE_FLOWER_Prod!$AA$32</f>
        <v>0</v>
      </c>
      <c r="AW263" s="58">
        <f>FEMALE_FLOWER_Prod!$Y$33</f>
        <v>0</v>
      </c>
      <c r="AX263" s="21">
        <f>FEMALE_FLOWER_Prod!$AA$33</f>
        <v>0</v>
      </c>
      <c r="AY263" s="58">
        <f>FEMALE_FLOWER_Prod!$Y$34</f>
        <v>0</v>
      </c>
      <c r="AZ263" s="21">
        <f>FEMALE_FLOWER_Prod!$AA$34</f>
        <v>0</v>
      </c>
      <c r="BA263" s="58">
        <f>FEMALE_FLOWER_Prod!$Y$35</f>
        <v>0</v>
      </c>
      <c r="BB263" s="21">
        <f>FEMALE_FLOWER_Prod!$AA$35</f>
        <v>0</v>
      </c>
      <c r="BC263" s="58">
        <f>FEMALE_FLOWER_Prod!$Y$36</f>
        <v>0</v>
      </c>
      <c r="BD263" s="21">
        <f>FEMALE_FLOWER_Prod!$AA$36</f>
        <v>0</v>
      </c>
      <c r="BE263" s="58">
        <f>FEMALE_FLOWER_Prod!$Y$37</f>
        <v>0</v>
      </c>
      <c r="BF263" s="21">
        <f>FEMALE_FLOWER_Prod!$AA$37</f>
        <v>0</v>
      </c>
      <c r="BG263" s="52" t="s">
        <v>69</v>
      </c>
      <c r="BH263" s="16"/>
    </row>
    <row r="264" spans="1:60" ht="18.75" x14ac:dyDescent="0.2">
      <c r="A264" s="21" t="s">
        <v>69</v>
      </c>
      <c r="B264" s="36"/>
      <c r="C264" s="62" t="s">
        <v>688</v>
      </c>
      <c r="D264" s="37"/>
      <c r="E264" s="37"/>
      <c r="F264" s="37"/>
      <c r="G264" s="37"/>
      <c r="H264" s="68"/>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2" t="s">
        <v>69</v>
      </c>
      <c r="BH264" s="16"/>
    </row>
    <row r="265" spans="1:60" x14ac:dyDescent="0.2">
      <c r="A265" s="20"/>
      <c r="B265" s="11" t="s">
        <v>392</v>
      </c>
      <c r="C265" s="211" t="s">
        <v>1056</v>
      </c>
      <c r="D265" s="15" t="s">
        <v>12</v>
      </c>
      <c r="E265" s="9" t="s">
        <v>0</v>
      </c>
      <c r="F265" s="40" t="s">
        <v>7</v>
      </c>
      <c r="G265" s="46">
        <f>FEMALE_FLOWER_Geom!$D$9</f>
        <v>1</v>
      </c>
      <c r="H265" s="72">
        <f>FEMALE_FLOWER_Geom!$D$10</f>
        <v>3</v>
      </c>
      <c r="I265" s="58">
        <f>FEMALE_FLOWER_Geom!$C$13</f>
        <v>0</v>
      </c>
      <c r="J265" s="21">
        <f>FEMALE_FLOWER_Geom!$D$13</f>
        <v>6</v>
      </c>
      <c r="K265" s="58">
        <f>FEMALE_FLOWER_Geom!$C$14</f>
        <v>30</v>
      </c>
      <c r="L265" s="21">
        <f>FEMALE_FLOWER_Geom!$D$14</f>
        <v>6</v>
      </c>
      <c r="M265" s="58">
        <f>FEMALE_FLOWER_Geom!$C$15</f>
        <v>100</v>
      </c>
      <c r="N265" s="21">
        <f>FEMALE_FLOWER_Geom!$D$15</f>
        <v>3</v>
      </c>
      <c r="O265" s="58">
        <f>FEMALE_FLOWER_Geom!$C$16</f>
        <v>0</v>
      </c>
      <c r="P265" s="21">
        <f>FEMALE_FLOWER_Geom!$D$16</f>
        <v>0</v>
      </c>
      <c r="Q265" s="58">
        <f>FEMALE_FLOWER_Geom!$C$17</f>
        <v>0</v>
      </c>
      <c r="R265" s="21">
        <f>FEMALE_FLOWER_Geom!$D$17</f>
        <v>0</v>
      </c>
      <c r="S265" s="58">
        <f>FEMALE_FLOWER_Geom!$C$18</f>
        <v>0</v>
      </c>
      <c r="T265" s="21">
        <f>FEMALE_FLOWER_Geom!$D$18</f>
        <v>0</v>
      </c>
      <c r="U265" s="58">
        <f>FEMALE_FLOWER_Geom!$C$19</f>
        <v>0</v>
      </c>
      <c r="V265" s="21">
        <f>FEMALE_FLOWER_Geom!$D$19</f>
        <v>0</v>
      </c>
      <c r="W265" s="58">
        <f>FEMALE_FLOWER_Geom!$C$20</f>
        <v>0</v>
      </c>
      <c r="X265" s="21">
        <f>FEMALE_FLOWER_Geom!$D$20</f>
        <v>0</v>
      </c>
      <c r="Y265" s="58">
        <f>FEMALE_FLOWER_Geom!$C$21</f>
        <v>0</v>
      </c>
      <c r="Z265" s="21">
        <f>FEMALE_FLOWER_Geom!$D$21</f>
        <v>0</v>
      </c>
      <c r="AA265" s="58">
        <f>FEMALE_FLOWER_Geom!$C$22</f>
        <v>0</v>
      </c>
      <c r="AB265" s="21">
        <f>FEMALE_FLOWER_Geom!$D$22</f>
        <v>0</v>
      </c>
      <c r="AC265" s="58">
        <f>FEMALE_FLOWER_Geom!$C$23</f>
        <v>0</v>
      </c>
      <c r="AD265" s="21">
        <f>FEMALE_FLOWER_Geom!$D$23</f>
        <v>0</v>
      </c>
      <c r="AE265" s="58">
        <f>FEMALE_FLOWER_Geom!$C$24</f>
        <v>0</v>
      </c>
      <c r="AF265" s="21">
        <f>FEMALE_FLOWER_Geom!$D$24</f>
        <v>0</v>
      </c>
      <c r="AG265" s="58">
        <f>FEMALE_FLOWER_Geom!$C$25</f>
        <v>0</v>
      </c>
      <c r="AH265" s="21">
        <f>FEMALE_FLOWER_Geom!$D$25</f>
        <v>0</v>
      </c>
      <c r="AI265" s="58">
        <f>FEMALE_FLOWER_Geom!$C$26</f>
        <v>0</v>
      </c>
      <c r="AJ265" s="21">
        <f>FEMALE_FLOWER_Geom!$D$26</f>
        <v>0</v>
      </c>
      <c r="AK265" s="58">
        <f>FEMALE_FLOWER_Geom!$C$27</f>
        <v>0</v>
      </c>
      <c r="AL265" s="21">
        <f>FEMALE_FLOWER_Geom!$D$27</f>
        <v>0</v>
      </c>
      <c r="AM265" s="58">
        <f>FEMALE_FLOWER_Geom!$C$28</f>
        <v>0</v>
      </c>
      <c r="AN265" s="21">
        <f>FEMALE_FLOWER_Geom!$D$28</f>
        <v>0</v>
      </c>
      <c r="AO265" s="58">
        <f>FEMALE_FLOWER_Geom!$C$29</f>
        <v>0</v>
      </c>
      <c r="AP265" s="21">
        <f>FEMALE_FLOWER_Geom!$D$29</f>
        <v>0</v>
      </c>
      <c r="AQ265" s="58">
        <f>FEMALE_FLOWER_Geom!$C$30</f>
        <v>0</v>
      </c>
      <c r="AR265" s="21">
        <f>FEMALE_FLOWER_Geom!$D$30</f>
        <v>0</v>
      </c>
      <c r="AS265" s="58">
        <f>FEMALE_FLOWER_Geom!$C$31</f>
        <v>0</v>
      </c>
      <c r="AT265" s="21">
        <f>FEMALE_FLOWER_Geom!$D$31</f>
        <v>0</v>
      </c>
      <c r="AU265" s="58">
        <f>FEMALE_FLOWER_Geom!$C$32</f>
        <v>0</v>
      </c>
      <c r="AV265" s="21">
        <f>FEMALE_FLOWER_Geom!$D$32</f>
        <v>0</v>
      </c>
      <c r="AW265" s="58">
        <f>FEMALE_FLOWER_Geom!$C$33</f>
        <v>0</v>
      </c>
      <c r="AX265" s="21">
        <f>FEMALE_FLOWER_Geom!$D$33</f>
        <v>0</v>
      </c>
      <c r="AY265" s="58">
        <f>FEMALE_FLOWER_Geom!$C$34</f>
        <v>0</v>
      </c>
      <c r="AZ265" s="21">
        <f>FEMALE_FLOWER_Geom!$D$34</f>
        <v>0</v>
      </c>
      <c r="BA265" s="58">
        <f>FEMALE_FLOWER_Geom!$C$35</f>
        <v>0</v>
      </c>
      <c r="BB265" s="21">
        <f>FEMALE_FLOWER_Geom!$D$35</f>
        <v>0</v>
      </c>
      <c r="BC265" s="58">
        <f>FEMALE_FLOWER_Geom!$C$36</f>
        <v>0</v>
      </c>
      <c r="BD265" s="21">
        <f>FEMALE_FLOWER_Geom!$D$36</f>
        <v>0</v>
      </c>
      <c r="BE265" s="58">
        <f>FEMALE_FLOWER_Geom!$C$37</f>
        <v>0</v>
      </c>
      <c r="BF265" s="21">
        <f>FEMALE_FLOWER_Geom!$D$37</f>
        <v>0</v>
      </c>
      <c r="BG265" s="52" t="s">
        <v>69</v>
      </c>
      <c r="BH265" s="16"/>
    </row>
    <row r="266" spans="1:60" x14ac:dyDescent="0.2">
      <c r="A266" s="20"/>
      <c r="B266" s="11" t="s">
        <v>393</v>
      </c>
      <c r="C266" s="211" t="s">
        <v>1055</v>
      </c>
      <c r="D266" s="15" t="s">
        <v>12</v>
      </c>
      <c r="E266" s="9" t="s">
        <v>0</v>
      </c>
      <c r="F266" s="40" t="s">
        <v>7</v>
      </c>
      <c r="G266" s="46">
        <f>FEMALE_FLOWER_Geom!$E$9</f>
        <v>1</v>
      </c>
      <c r="H266" s="72">
        <f>FEMALE_FLOWER_Geom!$E$10</f>
        <v>3</v>
      </c>
      <c r="I266" s="58">
        <f>FEMALE_FLOWER_Geom!$C$13</f>
        <v>0</v>
      </c>
      <c r="J266" s="21">
        <f>FEMALE_FLOWER_Geom!$E$13</f>
        <v>0</v>
      </c>
      <c r="K266" s="58">
        <f>FEMALE_FLOWER_Geom!$C$14</f>
        <v>30</v>
      </c>
      <c r="L266" s="21">
        <f>FEMALE_FLOWER_Geom!$E$14</f>
        <v>0</v>
      </c>
      <c r="M266" s="58">
        <f>FEMALE_FLOWER_Geom!$C$15</f>
        <v>100</v>
      </c>
      <c r="N266" s="21">
        <f>FEMALE_FLOWER_Geom!$E$15</f>
        <v>0</v>
      </c>
      <c r="O266" s="58">
        <f>FEMALE_FLOWER_Geom!$C$16</f>
        <v>0</v>
      </c>
      <c r="P266" s="21">
        <f>FEMALE_FLOWER_Geom!$E$16</f>
        <v>0</v>
      </c>
      <c r="Q266" s="58">
        <f>FEMALE_FLOWER_Geom!$C$17</f>
        <v>0</v>
      </c>
      <c r="R266" s="21">
        <f>FEMALE_FLOWER_Geom!$E$17</f>
        <v>0</v>
      </c>
      <c r="S266" s="58">
        <f>FEMALE_FLOWER_Geom!$C$18</f>
        <v>0</v>
      </c>
      <c r="T266" s="21">
        <f>FEMALE_FLOWER_Geom!$E$18</f>
        <v>0</v>
      </c>
      <c r="U266" s="58">
        <f>FEMALE_FLOWER_Geom!$C$19</f>
        <v>0</v>
      </c>
      <c r="V266" s="21">
        <f>FEMALE_FLOWER_Geom!$E$19</f>
        <v>0</v>
      </c>
      <c r="W266" s="58">
        <f>FEMALE_FLOWER_Geom!$C$20</f>
        <v>0</v>
      </c>
      <c r="X266" s="21">
        <f>FEMALE_FLOWER_Geom!$E$20</f>
        <v>0</v>
      </c>
      <c r="Y266" s="58">
        <f>FEMALE_FLOWER_Geom!$C$21</f>
        <v>0</v>
      </c>
      <c r="Z266" s="21">
        <f>FEMALE_FLOWER_Geom!$E$21</f>
        <v>0</v>
      </c>
      <c r="AA266" s="58">
        <f>FEMALE_FLOWER_Geom!$C$22</f>
        <v>0</v>
      </c>
      <c r="AB266" s="21">
        <f>FEMALE_FLOWER_Geom!$E$22</f>
        <v>0</v>
      </c>
      <c r="AC266" s="58">
        <f>FEMALE_FLOWER_Geom!$C$23</f>
        <v>0</v>
      </c>
      <c r="AD266" s="21">
        <f>FEMALE_FLOWER_Geom!$E$23</f>
        <v>0</v>
      </c>
      <c r="AE266" s="58">
        <f>FEMALE_FLOWER_Geom!$C$24</f>
        <v>0</v>
      </c>
      <c r="AF266" s="21">
        <f>FEMALE_FLOWER_Geom!$E$24</f>
        <v>0</v>
      </c>
      <c r="AG266" s="58">
        <f>FEMALE_FLOWER_Geom!$C$25</f>
        <v>0</v>
      </c>
      <c r="AH266" s="21">
        <f>FEMALE_FLOWER_Geom!$E$25</f>
        <v>0</v>
      </c>
      <c r="AI266" s="58">
        <f>FEMALE_FLOWER_Geom!$C$26</f>
        <v>0</v>
      </c>
      <c r="AJ266" s="21">
        <f>FEMALE_FLOWER_Geom!$E$26</f>
        <v>0</v>
      </c>
      <c r="AK266" s="58">
        <f>FEMALE_FLOWER_Geom!$C$27</f>
        <v>0</v>
      </c>
      <c r="AL266" s="21">
        <f>FEMALE_FLOWER_Geom!$E$27</f>
        <v>0</v>
      </c>
      <c r="AM266" s="58">
        <f>FEMALE_FLOWER_Geom!$C$28</f>
        <v>0</v>
      </c>
      <c r="AN266" s="21">
        <f>FEMALE_FLOWER_Geom!$E$28</f>
        <v>0</v>
      </c>
      <c r="AO266" s="58">
        <f>FEMALE_FLOWER_Geom!$C$29</f>
        <v>0</v>
      </c>
      <c r="AP266" s="21">
        <f>FEMALE_FLOWER_Geom!$E$29</f>
        <v>0</v>
      </c>
      <c r="AQ266" s="58">
        <f>FEMALE_FLOWER_Geom!$C$30</f>
        <v>0</v>
      </c>
      <c r="AR266" s="21">
        <f>FEMALE_FLOWER_Geom!$E$30</f>
        <v>0</v>
      </c>
      <c r="AS266" s="58">
        <f>FEMALE_FLOWER_Geom!$C$31</f>
        <v>0</v>
      </c>
      <c r="AT266" s="21">
        <f>FEMALE_FLOWER_Geom!$E$31</f>
        <v>0</v>
      </c>
      <c r="AU266" s="58">
        <f>FEMALE_FLOWER_Geom!$C$32</f>
        <v>0</v>
      </c>
      <c r="AV266" s="21">
        <f>FEMALE_FLOWER_Geom!$E$32</f>
        <v>0</v>
      </c>
      <c r="AW266" s="58">
        <f>FEMALE_FLOWER_Geom!$C$33</f>
        <v>0</v>
      </c>
      <c r="AX266" s="21">
        <f>FEMALE_FLOWER_Geom!$E$33</f>
        <v>0</v>
      </c>
      <c r="AY266" s="58">
        <f>FEMALE_FLOWER_Geom!$C$34</f>
        <v>0</v>
      </c>
      <c r="AZ266" s="21">
        <f>FEMALE_FLOWER_Geom!$E$34</f>
        <v>0</v>
      </c>
      <c r="BA266" s="58">
        <f>FEMALE_FLOWER_Geom!$C$35</f>
        <v>0</v>
      </c>
      <c r="BB266" s="21">
        <f>FEMALE_FLOWER_Geom!$E$35</f>
        <v>0</v>
      </c>
      <c r="BC266" s="58">
        <f>FEMALE_FLOWER_Geom!$C$36</f>
        <v>0</v>
      </c>
      <c r="BD266" s="21">
        <f>FEMALE_FLOWER_Geom!$E$36</f>
        <v>0</v>
      </c>
      <c r="BE266" s="58">
        <f>FEMALE_FLOWER_Geom!$C$37</f>
        <v>0</v>
      </c>
      <c r="BF266" s="21">
        <f>FEMALE_FLOWER_Geom!$E$37</f>
        <v>0</v>
      </c>
      <c r="BG266" s="52" t="s">
        <v>69</v>
      </c>
      <c r="BH266" s="16"/>
    </row>
    <row r="267" spans="1:60" x14ac:dyDescent="0.2">
      <c r="A267" s="20"/>
      <c r="B267" s="11" t="s">
        <v>1052</v>
      </c>
      <c r="C267" s="211" t="s">
        <v>1057</v>
      </c>
      <c r="D267" s="69" t="s">
        <v>12</v>
      </c>
      <c r="E267" s="2" t="s">
        <v>9</v>
      </c>
      <c r="F267" s="40" t="s">
        <v>304</v>
      </c>
      <c r="G267" s="46">
        <f>FEMALE_FLOWER_Geom!$G$9</f>
        <v>1</v>
      </c>
      <c r="H267" s="72">
        <f>FEMALE_FLOWER_Geom!$G$10</f>
        <v>4</v>
      </c>
      <c r="I267" s="76">
        <f>FEMALE_FLOWER_Geom!$F$13</f>
        <v>1</v>
      </c>
      <c r="J267" s="262">
        <f>FEMALE_FLOWER_Geom!$G$13</f>
        <v>0</v>
      </c>
      <c r="K267" s="76">
        <f>FEMALE_FLOWER_Geom!$F$14</f>
        <v>12</v>
      </c>
      <c r="L267" s="262">
        <f>FEMALE_FLOWER_Geom!$G$14</f>
        <v>0</v>
      </c>
      <c r="M267" s="76">
        <f>FEMALE_FLOWER_Geom!$F$15</f>
        <v>13</v>
      </c>
      <c r="N267" s="262">
        <f>FEMALE_FLOWER_Geom!$G$15</f>
        <v>0.1</v>
      </c>
      <c r="O267" s="76">
        <f>FEMALE_FLOWER_Geom!$F$16</f>
        <v>36</v>
      </c>
      <c r="P267" s="262">
        <f>FEMALE_FLOWER_Geom!$G$16</f>
        <v>1</v>
      </c>
      <c r="Q267" s="76">
        <f>FEMALE_FLOWER_Geom!$F$17</f>
        <v>0</v>
      </c>
      <c r="R267" s="262">
        <f>FEMALE_FLOWER_Geom!$G$17</f>
        <v>0</v>
      </c>
      <c r="S267" s="76">
        <f>FEMALE_FLOWER_Geom!$F$18</f>
        <v>0</v>
      </c>
      <c r="T267" s="262">
        <f>FEMALE_FLOWER_Geom!$G$18</f>
        <v>0</v>
      </c>
      <c r="U267" s="76">
        <f>FEMALE_FLOWER_Geom!$F$19</f>
        <v>0</v>
      </c>
      <c r="V267" s="262">
        <f>FEMALE_FLOWER_Geom!$G$19</f>
        <v>0</v>
      </c>
      <c r="W267" s="76">
        <f>FEMALE_FLOWER_Geom!$F$20</f>
        <v>0</v>
      </c>
      <c r="X267" s="262">
        <f>FEMALE_FLOWER_Geom!$G$20</f>
        <v>0</v>
      </c>
      <c r="Y267" s="76">
        <f>FEMALE_FLOWER_Geom!$F$21</f>
        <v>0</v>
      </c>
      <c r="Z267" s="262">
        <f>FEMALE_FLOWER_Geom!$G$21</f>
        <v>0</v>
      </c>
      <c r="AA267" s="76">
        <f>FEMALE_FLOWER_Geom!$F$22</f>
        <v>0</v>
      </c>
      <c r="AB267" s="262">
        <f>FEMALE_FLOWER_Geom!$G$22</f>
        <v>0</v>
      </c>
      <c r="AC267" s="76">
        <f>FEMALE_FLOWER_Geom!$F$23</f>
        <v>0</v>
      </c>
      <c r="AD267" s="262">
        <f>FEMALE_FLOWER_Geom!$G$23</f>
        <v>0</v>
      </c>
      <c r="AE267" s="76">
        <f>FEMALE_FLOWER_Geom!$F$24</f>
        <v>0</v>
      </c>
      <c r="AF267" s="262">
        <f>FEMALE_FLOWER_Geom!$G$24</f>
        <v>0</v>
      </c>
      <c r="AG267" s="76">
        <f>FEMALE_FLOWER_Geom!$F$25</f>
        <v>0</v>
      </c>
      <c r="AH267" s="262">
        <f>FEMALE_FLOWER_Geom!$G$25</f>
        <v>0</v>
      </c>
      <c r="AI267" s="76">
        <f>FEMALE_FLOWER_Geom!$F$26</f>
        <v>0</v>
      </c>
      <c r="AJ267" s="262">
        <f>FEMALE_FLOWER_Geom!$G$26</f>
        <v>0</v>
      </c>
      <c r="AK267" s="76">
        <f>FEMALE_FLOWER_Geom!$F$27</f>
        <v>0</v>
      </c>
      <c r="AL267" s="262">
        <f>FEMALE_FLOWER_Geom!$G$27</f>
        <v>0</v>
      </c>
      <c r="AM267" s="76">
        <f>FEMALE_FLOWER_Geom!$F$28</f>
        <v>0</v>
      </c>
      <c r="AN267" s="262">
        <f>FEMALE_FLOWER_Geom!$G$28</f>
        <v>0</v>
      </c>
      <c r="AO267" s="76">
        <f>FEMALE_FLOWER_Geom!$F$29</f>
        <v>0</v>
      </c>
      <c r="AP267" s="262">
        <f>FEMALE_FLOWER_Geom!$G$29</f>
        <v>0</v>
      </c>
      <c r="AQ267" s="76">
        <f>FEMALE_FLOWER_Geom!$F$30</f>
        <v>0</v>
      </c>
      <c r="AR267" s="262">
        <f>FEMALE_FLOWER_Geom!$G$30</f>
        <v>0</v>
      </c>
      <c r="AS267" s="76">
        <f>FEMALE_FLOWER_Geom!$F$31</f>
        <v>0</v>
      </c>
      <c r="AT267" s="262">
        <f>FEMALE_FLOWER_Geom!$G$31</f>
        <v>0</v>
      </c>
      <c r="AU267" s="76">
        <f>FEMALE_FLOWER_Geom!$F$32</f>
        <v>0</v>
      </c>
      <c r="AV267" s="262">
        <f>FEMALE_FLOWER_Geom!$G$32</f>
        <v>0</v>
      </c>
      <c r="AW267" s="76">
        <f>FEMALE_FLOWER_Geom!$F$33</f>
        <v>0</v>
      </c>
      <c r="AX267" s="262">
        <f>FEMALE_FLOWER_Geom!$G$33</f>
        <v>0</v>
      </c>
      <c r="AY267" s="76">
        <f>FEMALE_FLOWER_Geom!$F$34</f>
        <v>0</v>
      </c>
      <c r="AZ267" s="262">
        <f>FEMALE_FLOWER_Geom!$G$34</f>
        <v>0</v>
      </c>
      <c r="BA267" s="76">
        <f>FEMALE_FLOWER_Geom!$F$35</f>
        <v>0</v>
      </c>
      <c r="BB267" s="262">
        <f>FEMALE_FLOWER_Geom!$G$35</f>
        <v>0</v>
      </c>
      <c r="BC267" s="76">
        <f>FEMALE_FLOWER_Geom!$F$36</f>
        <v>0</v>
      </c>
      <c r="BD267" s="262">
        <f>FEMALE_FLOWER_Geom!$G$36</f>
        <v>0</v>
      </c>
      <c r="BE267" s="76">
        <f>FEMALE_FLOWER_Geom!$F$37</f>
        <v>0</v>
      </c>
      <c r="BF267" s="262">
        <f>FEMALE_FLOWER_Geom!$G$37</f>
        <v>0</v>
      </c>
      <c r="BG267" s="52" t="s">
        <v>69</v>
      </c>
      <c r="BH267" s="16"/>
    </row>
    <row r="268" spans="1:60" x14ac:dyDescent="0.2">
      <c r="A268" s="20"/>
      <c r="B268" s="11" t="s">
        <v>394</v>
      </c>
      <c r="C268" s="211" t="s">
        <v>1058</v>
      </c>
      <c r="D268" s="15" t="s">
        <v>12</v>
      </c>
      <c r="E268" s="9" t="s">
        <v>0</v>
      </c>
      <c r="F268" s="40" t="s">
        <v>7</v>
      </c>
      <c r="G268" s="46">
        <f>FEMALE_FLOWER_Geom!$J$9</f>
        <v>1</v>
      </c>
      <c r="H268" s="72">
        <f>FEMALE_FLOWER_Geom!$J$10</f>
        <v>3</v>
      </c>
      <c r="I268" s="58">
        <f>FEMALE_FLOWER_Geom!$I$13</f>
        <v>0</v>
      </c>
      <c r="J268" s="21">
        <f>FEMALE_FLOWER_Geom!$J$13</f>
        <v>4</v>
      </c>
      <c r="K268" s="58">
        <f>FEMALE_FLOWER_Geom!$I$14</f>
        <v>30</v>
      </c>
      <c r="L268" s="21">
        <f>FEMALE_FLOWER_Geom!$J$14</f>
        <v>4</v>
      </c>
      <c r="M268" s="58">
        <f>FEMALE_FLOWER_Geom!$I$15</f>
        <v>100</v>
      </c>
      <c r="N268" s="21">
        <f>FEMALE_FLOWER_Geom!$J$15</f>
        <v>2</v>
      </c>
      <c r="O268" s="58">
        <f>FEMALE_FLOWER_Geom!$I$16</f>
        <v>0</v>
      </c>
      <c r="P268" s="21">
        <f>FEMALE_FLOWER_Geom!$J$16</f>
        <v>0</v>
      </c>
      <c r="Q268" s="58">
        <f>FEMALE_FLOWER_Geom!$I$17</f>
        <v>0</v>
      </c>
      <c r="R268" s="21">
        <f>FEMALE_FLOWER_Geom!$J$17</f>
        <v>0</v>
      </c>
      <c r="S268" s="58">
        <f>FEMALE_FLOWER_Geom!$I$18</f>
        <v>0</v>
      </c>
      <c r="T268" s="21">
        <f>FEMALE_FLOWER_Geom!$J$18</f>
        <v>0</v>
      </c>
      <c r="U268" s="58">
        <f>FEMALE_FLOWER_Geom!$I$19</f>
        <v>0</v>
      </c>
      <c r="V268" s="21">
        <f>FEMALE_FLOWER_Geom!$J$19</f>
        <v>0</v>
      </c>
      <c r="W268" s="58">
        <f>FEMALE_FLOWER_Geom!$I$20</f>
        <v>0</v>
      </c>
      <c r="X268" s="21">
        <f>FEMALE_FLOWER_Geom!$J$20</f>
        <v>0</v>
      </c>
      <c r="Y268" s="58">
        <f>FEMALE_FLOWER_Geom!$I$21</f>
        <v>0</v>
      </c>
      <c r="Z268" s="21">
        <f>FEMALE_FLOWER_Geom!$J$21</f>
        <v>0</v>
      </c>
      <c r="AA268" s="58">
        <f>FEMALE_FLOWER_Geom!$I$22</f>
        <v>0</v>
      </c>
      <c r="AB268" s="21">
        <f>FEMALE_FLOWER_Geom!$J$22</f>
        <v>0</v>
      </c>
      <c r="AC268" s="58">
        <f>FEMALE_FLOWER_Geom!$I$23</f>
        <v>0</v>
      </c>
      <c r="AD268" s="21">
        <f>FEMALE_FLOWER_Geom!$J$23</f>
        <v>0</v>
      </c>
      <c r="AE268" s="58">
        <f>FEMALE_FLOWER_Geom!$I$24</f>
        <v>0</v>
      </c>
      <c r="AF268" s="21">
        <f>FEMALE_FLOWER_Geom!$J$24</f>
        <v>0</v>
      </c>
      <c r="AG268" s="58">
        <f>FEMALE_FLOWER_Geom!$I$25</f>
        <v>0</v>
      </c>
      <c r="AH268" s="21">
        <f>FEMALE_FLOWER_Geom!$J$25</f>
        <v>0</v>
      </c>
      <c r="AI268" s="58">
        <f>FEMALE_FLOWER_Geom!$I$26</f>
        <v>0</v>
      </c>
      <c r="AJ268" s="21">
        <f>FEMALE_FLOWER_Geom!$J$26</f>
        <v>0</v>
      </c>
      <c r="AK268" s="58">
        <f>FEMALE_FLOWER_Geom!$I$27</f>
        <v>0</v>
      </c>
      <c r="AL268" s="21">
        <f>FEMALE_FLOWER_Geom!$J$27</f>
        <v>0</v>
      </c>
      <c r="AM268" s="58">
        <f>FEMALE_FLOWER_Geom!$I$28</f>
        <v>0</v>
      </c>
      <c r="AN268" s="21">
        <f>FEMALE_FLOWER_Geom!$J$28</f>
        <v>0</v>
      </c>
      <c r="AO268" s="58">
        <f>FEMALE_FLOWER_Geom!$I$29</f>
        <v>0</v>
      </c>
      <c r="AP268" s="21">
        <f>FEMALE_FLOWER_Geom!$J$29</f>
        <v>0</v>
      </c>
      <c r="AQ268" s="58">
        <f>FEMALE_FLOWER_Geom!$I$30</f>
        <v>0</v>
      </c>
      <c r="AR268" s="21">
        <f>FEMALE_FLOWER_Geom!$J$30</f>
        <v>0</v>
      </c>
      <c r="AS268" s="58">
        <f>FEMALE_FLOWER_Geom!$I$31</f>
        <v>0</v>
      </c>
      <c r="AT268" s="21">
        <f>FEMALE_FLOWER_Geom!$J$31</f>
        <v>0</v>
      </c>
      <c r="AU268" s="58">
        <f>FEMALE_FLOWER_Geom!$I$32</f>
        <v>0</v>
      </c>
      <c r="AV268" s="21">
        <f>FEMALE_FLOWER_Geom!$J$32</f>
        <v>0</v>
      </c>
      <c r="AW268" s="58">
        <f>FEMALE_FLOWER_Geom!$I$33</f>
        <v>0</v>
      </c>
      <c r="AX268" s="21">
        <f>FEMALE_FLOWER_Geom!$J$33</f>
        <v>0</v>
      </c>
      <c r="AY268" s="58">
        <f>FEMALE_FLOWER_Geom!$I$34</f>
        <v>0</v>
      </c>
      <c r="AZ268" s="21">
        <f>FEMALE_FLOWER_Geom!$J$34</f>
        <v>0</v>
      </c>
      <c r="BA268" s="58">
        <f>FEMALE_FLOWER_Geom!$I$35</f>
        <v>0</v>
      </c>
      <c r="BB268" s="21">
        <f>FEMALE_FLOWER_Geom!$J$35</f>
        <v>0</v>
      </c>
      <c r="BC268" s="58">
        <f>FEMALE_FLOWER_Geom!$I$36</f>
        <v>0</v>
      </c>
      <c r="BD268" s="21">
        <f>FEMALE_FLOWER_Geom!$J$36</f>
        <v>0</v>
      </c>
      <c r="BE268" s="58">
        <f>FEMALE_FLOWER_Geom!$I$37</f>
        <v>0</v>
      </c>
      <c r="BF268" s="21">
        <f>FEMALE_FLOWER_Geom!$J$37</f>
        <v>0</v>
      </c>
      <c r="BG268" s="52" t="s">
        <v>69</v>
      </c>
      <c r="BH268" s="16"/>
    </row>
    <row r="269" spans="1:60" x14ac:dyDescent="0.2">
      <c r="A269" s="20"/>
      <c r="B269" s="11" t="s">
        <v>395</v>
      </c>
      <c r="C269" s="211" t="s">
        <v>1059</v>
      </c>
      <c r="D269" s="15" t="s">
        <v>12</v>
      </c>
      <c r="E269" s="9" t="s">
        <v>0</v>
      </c>
      <c r="F269" s="40" t="s">
        <v>7</v>
      </c>
      <c r="G269" s="46">
        <f>FEMALE_FLOWER_Geom!$K$9</f>
        <v>1</v>
      </c>
      <c r="H269" s="72">
        <f>FEMALE_FLOWER_Geom!$K$10</f>
        <v>3</v>
      </c>
      <c r="I269" s="58">
        <f>FEMALE_FLOWER_Geom!$I$13</f>
        <v>0</v>
      </c>
      <c r="J269" s="21">
        <f>FEMALE_FLOWER_Geom!$K$13</f>
        <v>0</v>
      </c>
      <c r="K269" s="58">
        <f>FEMALE_FLOWER_Geom!$I$14</f>
        <v>30</v>
      </c>
      <c r="L269" s="21">
        <f>FEMALE_FLOWER_Geom!$K$14</f>
        <v>0</v>
      </c>
      <c r="M269" s="58">
        <f>FEMALE_FLOWER_Geom!$I$15</f>
        <v>100</v>
      </c>
      <c r="N269" s="21">
        <f>FEMALE_FLOWER_Geom!$K$15</f>
        <v>0</v>
      </c>
      <c r="O269" s="58">
        <f>FEMALE_FLOWER_Geom!$I$16</f>
        <v>0</v>
      </c>
      <c r="P269" s="21">
        <f>FEMALE_FLOWER_Geom!$K$16</f>
        <v>0</v>
      </c>
      <c r="Q269" s="58">
        <f>FEMALE_FLOWER_Geom!$I$17</f>
        <v>0</v>
      </c>
      <c r="R269" s="21">
        <f>FEMALE_FLOWER_Geom!$K$17</f>
        <v>0</v>
      </c>
      <c r="S269" s="58">
        <f>FEMALE_FLOWER_Geom!$I$18</f>
        <v>0</v>
      </c>
      <c r="T269" s="21">
        <f>FEMALE_FLOWER_Geom!$K$18</f>
        <v>0</v>
      </c>
      <c r="U269" s="58">
        <f>FEMALE_FLOWER_Geom!$I$19</f>
        <v>0</v>
      </c>
      <c r="V269" s="21">
        <f>FEMALE_FLOWER_Geom!$K$19</f>
        <v>0</v>
      </c>
      <c r="W269" s="58">
        <f>FEMALE_FLOWER_Geom!$I$20</f>
        <v>0</v>
      </c>
      <c r="X269" s="21">
        <f>FEMALE_FLOWER_Geom!$K$20</f>
        <v>0</v>
      </c>
      <c r="Y269" s="58">
        <f>FEMALE_FLOWER_Geom!$I$21</f>
        <v>0</v>
      </c>
      <c r="Z269" s="21">
        <f>FEMALE_FLOWER_Geom!$K$21</f>
        <v>0</v>
      </c>
      <c r="AA269" s="58">
        <f>FEMALE_FLOWER_Geom!$I$22</f>
        <v>0</v>
      </c>
      <c r="AB269" s="21">
        <f>FEMALE_FLOWER_Geom!$K$22</f>
        <v>0</v>
      </c>
      <c r="AC269" s="58">
        <f>FEMALE_FLOWER_Geom!$I$23</f>
        <v>0</v>
      </c>
      <c r="AD269" s="21">
        <f>FEMALE_FLOWER_Geom!$K$23</f>
        <v>0</v>
      </c>
      <c r="AE269" s="58">
        <f>FEMALE_FLOWER_Geom!$I$24</f>
        <v>0</v>
      </c>
      <c r="AF269" s="21">
        <f>FEMALE_FLOWER_Geom!$K$24</f>
        <v>0</v>
      </c>
      <c r="AG269" s="58">
        <f>FEMALE_FLOWER_Geom!$I$25</f>
        <v>0</v>
      </c>
      <c r="AH269" s="21">
        <f>FEMALE_FLOWER_Geom!$K$25</f>
        <v>0</v>
      </c>
      <c r="AI269" s="58">
        <f>FEMALE_FLOWER_Geom!$I$26</f>
        <v>0</v>
      </c>
      <c r="AJ269" s="21">
        <f>FEMALE_FLOWER_Geom!$K$26</f>
        <v>0</v>
      </c>
      <c r="AK269" s="58">
        <f>FEMALE_FLOWER_Geom!$I$27</f>
        <v>0</v>
      </c>
      <c r="AL269" s="21">
        <f>FEMALE_FLOWER_Geom!$K$27</f>
        <v>0</v>
      </c>
      <c r="AM269" s="58">
        <f>FEMALE_FLOWER_Geom!$I$28</f>
        <v>0</v>
      </c>
      <c r="AN269" s="21">
        <f>FEMALE_FLOWER_Geom!$K$28</f>
        <v>0</v>
      </c>
      <c r="AO269" s="58">
        <f>FEMALE_FLOWER_Geom!$I$29</f>
        <v>0</v>
      </c>
      <c r="AP269" s="21">
        <f>FEMALE_FLOWER_Geom!$K$29</f>
        <v>0</v>
      </c>
      <c r="AQ269" s="58">
        <f>FEMALE_FLOWER_Geom!$I$30</f>
        <v>0</v>
      </c>
      <c r="AR269" s="21">
        <f>FEMALE_FLOWER_Geom!$K$30</f>
        <v>0</v>
      </c>
      <c r="AS269" s="58">
        <f>FEMALE_FLOWER_Geom!$I$31</f>
        <v>0</v>
      </c>
      <c r="AT269" s="21">
        <f>FEMALE_FLOWER_Geom!$K$31</f>
        <v>0</v>
      </c>
      <c r="AU269" s="58">
        <f>FEMALE_FLOWER_Geom!$I$32</f>
        <v>0</v>
      </c>
      <c r="AV269" s="21">
        <f>FEMALE_FLOWER_Geom!$K$32</f>
        <v>0</v>
      </c>
      <c r="AW269" s="58">
        <f>FEMALE_FLOWER_Geom!$I$33</f>
        <v>0</v>
      </c>
      <c r="AX269" s="21">
        <f>FEMALE_FLOWER_Geom!$K$33</f>
        <v>0</v>
      </c>
      <c r="AY269" s="58">
        <f>FEMALE_FLOWER_Geom!$I$34</f>
        <v>0</v>
      </c>
      <c r="AZ269" s="21">
        <f>FEMALE_FLOWER_Geom!$K$34</f>
        <v>0</v>
      </c>
      <c r="BA269" s="58">
        <f>FEMALE_FLOWER_Geom!$I$35</f>
        <v>0</v>
      </c>
      <c r="BB269" s="21">
        <f>FEMALE_FLOWER_Geom!$K$35</f>
        <v>0</v>
      </c>
      <c r="BC269" s="58">
        <f>FEMALE_FLOWER_Geom!$I$36</f>
        <v>0</v>
      </c>
      <c r="BD269" s="21">
        <f>FEMALE_FLOWER_Geom!$K$36</f>
        <v>0</v>
      </c>
      <c r="BE269" s="58">
        <f>FEMALE_FLOWER_Geom!$I$37</f>
        <v>0</v>
      </c>
      <c r="BF269" s="21">
        <f>FEMALE_FLOWER_Geom!$K$37</f>
        <v>0</v>
      </c>
      <c r="BG269" s="52" t="s">
        <v>69</v>
      </c>
      <c r="BH269" s="16"/>
    </row>
    <row r="270" spans="1:60" x14ac:dyDescent="0.2">
      <c r="A270" s="20"/>
      <c r="B270" s="11" t="s">
        <v>1053</v>
      </c>
      <c r="C270" s="211" t="s">
        <v>1060</v>
      </c>
      <c r="D270" s="69" t="s">
        <v>12</v>
      </c>
      <c r="E270" s="2" t="s">
        <v>9</v>
      </c>
      <c r="F270" s="40" t="s">
        <v>304</v>
      </c>
      <c r="G270" s="46">
        <f>FEMALE_FLOWER_Geom!$M$9</f>
        <v>1</v>
      </c>
      <c r="H270" s="72">
        <f>FEMALE_FLOWER_Geom!$M$10</f>
        <v>4</v>
      </c>
      <c r="I270" s="76">
        <f>FEMALE_FLOWER_Geom!$L$13</f>
        <v>1</v>
      </c>
      <c r="J270" s="262">
        <f>FEMALE_FLOWER_Geom!$M$13</f>
        <v>0</v>
      </c>
      <c r="K270" s="76">
        <f>FEMALE_FLOWER_Geom!$L$14</f>
        <v>12</v>
      </c>
      <c r="L270" s="262">
        <f>FEMALE_FLOWER_Geom!$M$14</f>
        <v>0</v>
      </c>
      <c r="M270" s="76">
        <f>FEMALE_FLOWER_Geom!$L$15</f>
        <v>13</v>
      </c>
      <c r="N270" s="262">
        <f>FEMALE_FLOWER_Geom!$M$15</f>
        <v>0.15</v>
      </c>
      <c r="O270" s="76">
        <f>FEMALE_FLOWER_Geom!$L$16</f>
        <v>36</v>
      </c>
      <c r="P270" s="262">
        <f>FEMALE_FLOWER_Geom!$M$16</f>
        <v>1</v>
      </c>
      <c r="Q270" s="76">
        <f>FEMALE_FLOWER_Geom!$L$17</f>
        <v>0</v>
      </c>
      <c r="R270" s="262">
        <f>FEMALE_FLOWER_Geom!$M$17</f>
        <v>0</v>
      </c>
      <c r="S270" s="76">
        <f>FEMALE_FLOWER_Geom!$L$18</f>
        <v>0</v>
      </c>
      <c r="T270" s="262">
        <f>FEMALE_FLOWER_Geom!$M$18</f>
        <v>0</v>
      </c>
      <c r="U270" s="76">
        <f>FEMALE_FLOWER_Geom!$L$19</f>
        <v>0</v>
      </c>
      <c r="V270" s="262">
        <f>FEMALE_FLOWER_Geom!$M$19</f>
        <v>0</v>
      </c>
      <c r="W270" s="76">
        <f>FEMALE_FLOWER_Geom!$L$20</f>
        <v>0</v>
      </c>
      <c r="X270" s="262">
        <f>FEMALE_FLOWER_Geom!$M$20</f>
        <v>0</v>
      </c>
      <c r="Y270" s="76">
        <f>FEMALE_FLOWER_Geom!$L$21</f>
        <v>0</v>
      </c>
      <c r="Z270" s="262">
        <f>FEMALE_FLOWER_Geom!$M$21</f>
        <v>0</v>
      </c>
      <c r="AA270" s="76">
        <f>FEMALE_FLOWER_Geom!$L$22</f>
        <v>0</v>
      </c>
      <c r="AB270" s="262">
        <f>FEMALE_FLOWER_Geom!$M$22</f>
        <v>0</v>
      </c>
      <c r="AC270" s="76">
        <f>FEMALE_FLOWER_Geom!$L$23</f>
        <v>0</v>
      </c>
      <c r="AD270" s="262">
        <f>FEMALE_FLOWER_Geom!$M$23</f>
        <v>0</v>
      </c>
      <c r="AE270" s="76">
        <f>FEMALE_FLOWER_Geom!$L$24</f>
        <v>0</v>
      </c>
      <c r="AF270" s="262">
        <f>FEMALE_FLOWER_Geom!$M$24</f>
        <v>0</v>
      </c>
      <c r="AG270" s="76">
        <f>FEMALE_FLOWER_Geom!$L$25</f>
        <v>0</v>
      </c>
      <c r="AH270" s="262">
        <f>FEMALE_FLOWER_Geom!$M$25</f>
        <v>0</v>
      </c>
      <c r="AI270" s="76">
        <f>FEMALE_FLOWER_Geom!$L$26</f>
        <v>0</v>
      </c>
      <c r="AJ270" s="262">
        <f>FEMALE_FLOWER_Geom!$M$26</f>
        <v>0</v>
      </c>
      <c r="AK270" s="76">
        <f>FEMALE_FLOWER_Geom!$L$27</f>
        <v>0</v>
      </c>
      <c r="AL270" s="262">
        <f>FEMALE_FLOWER_Geom!$M$27</f>
        <v>0</v>
      </c>
      <c r="AM270" s="76">
        <f>FEMALE_FLOWER_Geom!$L$28</f>
        <v>0</v>
      </c>
      <c r="AN270" s="262">
        <f>FEMALE_FLOWER_Geom!$M$28</f>
        <v>0</v>
      </c>
      <c r="AO270" s="76">
        <f>FEMALE_FLOWER_Geom!$L$29</f>
        <v>0</v>
      </c>
      <c r="AP270" s="262">
        <f>FEMALE_FLOWER_Geom!$M$29</f>
        <v>0</v>
      </c>
      <c r="AQ270" s="76">
        <f>FEMALE_FLOWER_Geom!$L$30</f>
        <v>0</v>
      </c>
      <c r="AR270" s="262">
        <f>FEMALE_FLOWER_Geom!$M$30</f>
        <v>0</v>
      </c>
      <c r="AS270" s="76">
        <f>FEMALE_FLOWER_Geom!$L$31</f>
        <v>0</v>
      </c>
      <c r="AT270" s="262">
        <f>FEMALE_FLOWER_Geom!$M$31</f>
        <v>0</v>
      </c>
      <c r="AU270" s="76">
        <f>FEMALE_FLOWER_Geom!$L$32</f>
        <v>0</v>
      </c>
      <c r="AV270" s="262">
        <f>FEMALE_FLOWER_Geom!$M$32</f>
        <v>0</v>
      </c>
      <c r="AW270" s="76">
        <f>FEMALE_FLOWER_Geom!$L$33</f>
        <v>0</v>
      </c>
      <c r="AX270" s="262">
        <f>FEMALE_FLOWER_Geom!$M$33</f>
        <v>0</v>
      </c>
      <c r="AY270" s="76">
        <f>FEMALE_FLOWER_Geom!$L$34</f>
        <v>0</v>
      </c>
      <c r="AZ270" s="262">
        <f>FEMALE_FLOWER_Geom!$M$34</f>
        <v>0</v>
      </c>
      <c r="BA270" s="76">
        <f>FEMALE_FLOWER_Geom!$L$35</f>
        <v>0</v>
      </c>
      <c r="BB270" s="262">
        <f>FEMALE_FLOWER_Geom!$M$35</f>
        <v>0</v>
      </c>
      <c r="BC270" s="76">
        <f>FEMALE_FLOWER_Geom!$L$36</f>
        <v>0</v>
      </c>
      <c r="BD270" s="262">
        <f>FEMALE_FLOWER_Geom!$M$36</f>
        <v>0</v>
      </c>
      <c r="BE270" s="76">
        <f>FEMALE_FLOWER_Geom!$L$37</f>
        <v>0</v>
      </c>
      <c r="BF270" s="262">
        <f>FEMALE_FLOWER_Geom!$M$37</f>
        <v>0</v>
      </c>
      <c r="BG270" s="52" t="s">
        <v>69</v>
      </c>
      <c r="BH270" s="16"/>
    </row>
    <row r="271" spans="1:60" s="65" customFormat="1" ht="18.75" x14ac:dyDescent="0.25">
      <c r="A271" s="21" t="s">
        <v>69</v>
      </c>
      <c r="B271" s="61"/>
      <c r="C271" s="62" t="s">
        <v>689</v>
      </c>
      <c r="D271" s="62"/>
      <c r="E271" s="62"/>
      <c r="F271" s="62"/>
      <c r="G271" s="61"/>
      <c r="H271" s="67"/>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52" t="s">
        <v>69</v>
      </c>
      <c r="BH271" s="64"/>
    </row>
    <row r="272" spans="1:60" x14ac:dyDescent="0.2">
      <c r="A272" s="20"/>
      <c r="B272" s="11" t="s">
        <v>305</v>
      </c>
      <c r="C272" s="2" t="s">
        <v>600</v>
      </c>
      <c r="D272" s="15" t="s">
        <v>12</v>
      </c>
      <c r="E272" s="9" t="s">
        <v>4</v>
      </c>
      <c r="F272" s="40" t="s">
        <v>11</v>
      </c>
      <c r="G272" s="46">
        <f>MALE_FLOWER_Prod!$D$9</f>
        <v>1</v>
      </c>
      <c r="H272" s="72">
        <f>MALE_FLOWER_Prod!$D$10</f>
        <v>1</v>
      </c>
      <c r="I272" s="58">
        <f>MALE_FLOWER_Prod!$C$13</f>
        <v>0</v>
      </c>
      <c r="J272" s="26">
        <f>MALE_FLOWER_Prod!$D$13</f>
        <v>20</v>
      </c>
      <c r="K272" s="58">
        <f>MALE_FLOWER_Prod!$C$14</f>
        <v>0</v>
      </c>
      <c r="L272" s="26">
        <f>MALE_FLOWER_Prod!$D$14</f>
        <v>0</v>
      </c>
      <c r="M272" s="58">
        <f>MALE_FLOWER_Prod!$C$15</f>
        <v>0</v>
      </c>
      <c r="N272" s="26">
        <f>MALE_FLOWER_Prod!$D$15</f>
        <v>0</v>
      </c>
      <c r="O272" s="58">
        <f>MALE_FLOWER_Prod!$C$16</f>
        <v>0</v>
      </c>
      <c r="P272" s="26">
        <f>MALE_FLOWER_Prod!$D$16</f>
        <v>0</v>
      </c>
      <c r="Q272" s="58">
        <f>MALE_FLOWER_Prod!$C$17</f>
        <v>0</v>
      </c>
      <c r="R272" s="26">
        <f>MALE_FLOWER_Prod!$D$17</f>
        <v>0</v>
      </c>
      <c r="S272" s="58">
        <f>MALE_FLOWER_Prod!$C$18</f>
        <v>0</v>
      </c>
      <c r="T272" s="26">
        <f>MALE_FLOWER_Prod!$D$18</f>
        <v>0</v>
      </c>
      <c r="U272" s="58">
        <f>MALE_FLOWER_Prod!$C$19</f>
        <v>0</v>
      </c>
      <c r="V272" s="26">
        <f>MALE_FLOWER_Prod!$D$19</f>
        <v>0</v>
      </c>
      <c r="W272" s="58">
        <f>MALE_FLOWER_Prod!$C$20</f>
        <v>0</v>
      </c>
      <c r="X272" s="26">
        <f>MALE_FLOWER_Prod!$D$20</f>
        <v>0</v>
      </c>
      <c r="Y272" s="58">
        <f>MALE_FLOWER_Prod!$C$21</f>
        <v>0</v>
      </c>
      <c r="Z272" s="26">
        <f>MALE_FLOWER_Prod!$D$21</f>
        <v>0</v>
      </c>
      <c r="AA272" s="58">
        <f>MALE_FLOWER_Prod!$C$22</f>
        <v>0</v>
      </c>
      <c r="AB272" s="26">
        <f>MALE_FLOWER_Prod!$D$22</f>
        <v>0</v>
      </c>
      <c r="AC272" s="58">
        <f>MALE_FLOWER_Prod!$C$23</f>
        <v>0</v>
      </c>
      <c r="AD272" s="26">
        <f>MALE_FLOWER_Prod!$D$23</f>
        <v>0</v>
      </c>
      <c r="AE272" s="58">
        <f>MALE_FLOWER_Prod!$C$24</f>
        <v>0</v>
      </c>
      <c r="AF272" s="26">
        <f>MALE_FLOWER_Prod!$D$24</f>
        <v>0</v>
      </c>
      <c r="AG272" s="58">
        <f>MALE_FLOWER_Prod!$C$25</f>
        <v>0</v>
      </c>
      <c r="AH272" s="26">
        <f>MALE_FLOWER_Prod!$D$25</f>
        <v>0</v>
      </c>
      <c r="AI272" s="58">
        <f>MALE_FLOWER_Prod!$C$26</f>
        <v>0</v>
      </c>
      <c r="AJ272" s="26">
        <f>MALE_FLOWER_Prod!$D$26</f>
        <v>0</v>
      </c>
      <c r="AK272" s="58">
        <f>MALE_FLOWER_Prod!$C$27</f>
        <v>0</v>
      </c>
      <c r="AL272" s="26">
        <f>MALE_FLOWER_Prod!$D$27</f>
        <v>0</v>
      </c>
      <c r="AM272" s="58">
        <f>MALE_FLOWER_Prod!$C$28</f>
        <v>0</v>
      </c>
      <c r="AN272" s="26">
        <f>MALE_FLOWER_Prod!$D$28</f>
        <v>0</v>
      </c>
      <c r="AO272" s="58">
        <f>MALE_FLOWER_Prod!$C$29</f>
        <v>0</v>
      </c>
      <c r="AP272" s="26">
        <f>MALE_FLOWER_Prod!$D$29</f>
        <v>0</v>
      </c>
      <c r="AQ272" s="58">
        <f>MALE_FLOWER_Prod!$C$30</f>
        <v>0</v>
      </c>
      <c r="AR272" s="26">
        <f>MALE_FLOWER_Prod!$D$30</f>
        <v>0</v>
      </c>
      <c r="AS272" s="58">
        <f>MALE_FLOWER_Prod!$C$31</f>
        <v>0</v>
      </c>
      <c r="AT272" s="26">
        <f>MALE_FLOWER_Prod!$D$31</f>
        <v>0</v>
      </c>
      <c r="AU272" s="58">
        <f>MALE_FLOWER_Prod!$C$32</f>
        <v>0</v>
      </c>
      <c r="AV272" s="26">
        <f>MALE_FLOWER_Prod!$D$32</f>
        <v>0</v>
      </c>
      <c r="AW272" s="58">
        <f>MALE_FLOWER_Prod!$C$33</f>
        <v>0</v>
      </c>
      <c r="AX272" s="26">
        <f>MALE_FLOWER_Prod!$D$33</f>
        <v>0</v>
      </c>
      <c r="AY272" s="58">
        <f>MALE_FLOWER_Prod!$C$34</f>
        <v>0</v>
      </c>
      <c r="AZ272" s="26">
        <f>MALE_FLOWER_Prod!$D$34</f>
        <v>0</v>
      </c>
      <c r="BA272" s="58">
        <f>MALE_FLOWER_Prod!$C$35</f>
        <v>0</v>
      </c>
      <c r="BB272" s="26">
        <f>MALE_FLOWER_Prod!$D$35</f>
        <v>0</v>
      </c>
      <c r="BC272" s="58">
        <f>MALE_FLOWER_Prod!$C$36</f>
        <v>0</v>
      </c>
      <c r="BD272" s="26">
        <f>MALE_FLOWER_Prod!$D$36</f>
        <v>0</v>
      </c>
      <c r="BE272" s="58">
        <f>MALE_FLOWER_Prod!$C$37</f>
        <v>0</v>
      </c>
      <c r="BF272" s="26">
        <f>MALE_FLOWER_Prod!$D$37</f>
        <v>0</v>
      </c>
      <c r="BG272" s="52" t="s">
        <v>69</v>
      </c>
      <c r="BH272" s="16"/>
    </row>
    <row r="273" spans="1:60" x14ac:dyDescent="0.2">
      <c r="A273" s="20"/>
      <c r="B273" s="11" t="s">
        <v>337</v>
      </c>
      <c r="C273" s="2" t="s">
        <v>601</v>
      </c>
      <c r="D273" s="15" t="s">
        <v>12</v>
      </c>
      <c r="E273" s="9" t="s">
        <v>4</v>
      </c>
      <c r="F273" s="40" t="s">
        <v>11</v>
      </c>
      <c r="G273" s="46">
        <f>MALE_FLOWER_Prod!$E$9</f>
        <v>1</v>
      </c>
      <c r="H273" s="72">
        <f>MALE_FLOWER_Prod!$E$10</f>
        <v>1</v>
      </c>
      <c r="I273" s="58">
        <f>MALE_FLOWER_Prod!$C$13</f>
        <v>0</v>
      </c>
      <c r="J273" s="21">
        <f>MALE_FLOWER_Prod!$E$13</f>
        <v>0</v>
      </c>
      <c r="K273" s="58">
        <f>MALE_FLOWER_Prod!$C$14</f>
        <v>0</v>
      </c>
      <c r="L273" s="21">
        <f>MALE_FLOWER_Prod!$E$14</f>
        <v>0</v>
      </c>
      <c r="M273" s="58">
        <f>MALE_FLOWER_Prod!$C$15</f>
        <v>0</v>
      </c>
      <c r="N273" s="21">
        <f>MALE_FLOWER_Prod!$E$15</f>
        <v>0</v>
      </c>
      <c r="O273" s="58">
        <f>MALE_FLOWER_Prod!$C$16</f>
        <v>0</v>
      </c>
      <c r="P273" s="21">
        <f>MALE_FLOWER_Prod!$E$16</f>
        <v>0</v>
      </c>
      <c r="Q273" s="58">
        <f>MALE_FLOWER_Prod!$C$17</f>
        <v>0</v>
      </c>
      <c r="R273" s="21">
        <f>MALE_FLOWER_Prod!$E$17</f>
        <v>0</v>
      </c>
      <c r="S273" s="58">
        <f>MALE_FLOWER_Prod!$C$18</f>
        <v>0</v>
      </c>
      <c r="T273" s="21">
        <f>MALE_FLOWER_Prod!$E$18</f>
        <v>0</v>
      </c>
      <c r="U273" s="58">
        <f>MALE_FLOWER_Prod!$C$19</f>
        <v>0</v>
      </c>
      <c r="V273" s="21">
        <f>MALE_FLOWER_Prod!$E$19</f>
        <v>0</v>
      </c>
      <c r="W273" s="58">
        <f>MALE_FLOWER_Prod!$C$20</f>
        <v>0</v>
      </c>
      <c r="X273" s="21">
        <f>MALE_FLOWER_Prod!$E$20</f>
        <v>0</v>
      </c>
      <c r="Y273" s="58">
        <f>MALE_FLOWER_Prod!$C$21</f>
        <v>0</v>
      </c>
      <c r="Z273" s="21">
        <f>MALE_FLOWER_Prod!$E$21</f>
        <v>0</v>
      </c>
      <c r="AA273" s="58">
        <f>MALE_FLOWER_Prod!$C$22</f>
        <v>0</v>
      </c>
      <c r="AB273" s="21">
        <f>MALE_FLOWER_Prod!$E$22</f>
        <v>0</v>
      </c>
      <c r="AC273" s="58">
        <f>MALE_FLOWER_Prod!$C$23</f>
        <v>0</v>
      </c>
      <c r="AD273" s="21">
        <f>MALE_FLOWER_Prod!$E$23</f>
        <v>0</v>
      </c>
      <c r="AE273" s="58">
        <f>MALE_FLOWER_Prod!$C$24</f>
        <v>0</v>
      </c>
      <c r="AF273" s="21">
        <f>MALE_FLOWER_Prod!$E$24</f>
        <v>0</v>
      </c>
      <c r="AG273" s="58">
        <f>MALE_FLOWER_Prod!$C$25</f>
        <v>0</v>
      </c>
      <c r="AH273" s="21">
        <f>MALE_FLOWER_Prod!$E$25</f>
        <v>0</v>
      </c>
      <c r="AI273" s="58">
        <f>MALE_FLOWER_Prod!$C$26</f>
        <v>0</v>
      </c>
      <c r="AJ273" s="21">
        <f>MALE_FLOWER_Prod!$E$26</f>
        <v>0</v>
      </c>
      <c r="AK273" s="58">
        <f>MALE_FLOWER_Prod!$C$27</f>
        <v>0</v>
      </c>
      <c r="AL273" s="21">
        <f>MALE_FLOWER_Prod!$E$27</f>
        <v>0</v>
      </c>
      <c r="AM273" s="58">
        <f>MALE_FLOWER_Prod!$C$28</f>
        <v>0</v>
      </c>
      <c r="AN273" s="21">
        <f>MALE_FLOWER_Prod!$E$28</f>
        <v>0</v>
      </c>
      <c r="AO273" s="58">
        <f>MALE_FLOWER_Prod!$C$29</f>
        <v>0</v>
      </c>
      <c r="AP273" s="21">
        <f>MALE_FLOWER_Prod!$E$29</f>
        <v>0</v>
      </c>
      <c r="AQ273" s="58">
        <f>MALE_FLOWER_Prod!$C$30</f>
        <v>0</v>
      </c>
      <c r="AR273" s="21">
        <f>MALE_FLOWER_Prod!$E$30</f>
        <v>0</v>
      </c>
      <c r="AS273" s="58">
        <f>MALE_FLOWER_Prod!$C$31</f>
        <v>0</v>
      </c>
      <c r="AT273" s="21">
        <f>MALE_FLOWER_Prod!$E$31</f>
        <v>0</v>
      </c>
      <c r="AU273" s="58">
        <f>MALE_FLOWER_Prod!$C$32</f>
        <v>0</v>
      </c>
      <c r="AV273" s="21">
        <f>MALE_FLOWER_Prod!$E$32</f>
        <v>0</v>
      </c>
      <c r="AW273" s="58">
        <f>MALE_FLOWER_Prod!$C$33</f>
        <v>0</v>
      </c>
      <c r="AX273" s="21">
        <f>MALE_FLOWER_Prod!$E$33</f>
        <v>0</v>
      </c>
      <c r="AY273" s="58">
        <f>MALE_FLOWER_Prod!$C$34</f>
        <v>0</v>
      </c>
      <c r="AZ273" s="21">
        <f>MALE_FLOWER_Prod!$E$34</f>
        <v>0</v>
      </c>
      <c r="BA273" s="58">
        <f>MALE_FLOWER_Prod!$C$35</f>
        <v>0</v>
      </c>
      <c r="BB273" s="21">
        <f>MALE_FLOWER_Prod!$E$35</f>
        <v>0</v>
      </c>
      <c r="BC273" s="58">
        <f>MALE_FLOWER_Prod!$C$36</f>
        <v>0</v>
      </c>
      <c r="BD273" s="21">
        <f>MALE_FLOWER_Prod!$E$36</f>
        <v>0</v>
      </c>
      <c r="BE273" s="58">
        <f>MALE_FLOWER_Prod!$C$37</f>
        <v>0</v>
      </c>
      <c r="BF273" s="21">
        <f>MALE_FLOWER_Prod!$E$37</f>
        <v>0</v>
      </c>
      <c r="BG273" s="52" t="s">
        <v>69</v>
      </c>
      <c r="BH273" s="16"/>
    </row>
    <row r="274" spans="1:60" x14ac:dyDescent="0.2">
      <c r="A274" s="20"/>
      <c r="B274" s="12" t="s">
        <v>369</v>
      </c>
      <c r="C274" s="2" t="s">
        <v>358</v>
      </c>
      <c r="D274" s="15" t="s">
        <v>12</v>
      </c>
      <c r="E274" s="9" t="s">
        <v>4</v>
      </c>
      <c r="F274" s="40" t="s">
        <v>11</v>
      </c>
      <c r="G274" s="46">
        <f>MALE_FLOWER_Prod!$H$9</f>
        <v>1</v>
      </c>
      <c r="H274" s="72">
        <f>MALE_FLOWER_Prod!$H$10</f>
        <v>1</v>
      </c>
      <c r="I274" s="58">
        <f>MALE_FLOWER_Prod!$G$13</f>
        <v>0</v>
      </c>
      <c r="J274" s="27">
        <f>MALE_FLOWER_Prod!$H$13</f>
        <v>100</v>
      </c>
      <c r="K274" s="58">
        <f>MALE_FLOWER_Prod!$G$14</f>
        <v>0</v>
      </c>
      <c r="L274" s="27">
        <f>MALE_FLOWER_Prod!$H$14</f>
        <v>0</v>
      </c>
      <c r="M274" s="58">
        <f>MALE_FLOWER_Prod!$G$15</f>
        <v>0</v>
      </c>
      <c r="N274" s="27">
        <f>MALE_FLOWER_Prod!$H$15</f>
        <v>0</v>
      </c>
      <c r="O274" s="58">
        <f>MALE_FLOWER_Prod!$G$16</f>
        <v>0</v>
      </c>
      <c r="P274" s="27">
        <f>MALE_FLOWER_Prod!$H$16</f>
        <v>0</v>
      </c>
      <c r="Q274" s="58">
        <f>MALE_FLOWER_Prod!$G$17</f>
        <v>0</v>
      </c>
      <c r="R274" s="27">
        <f>MALE_FLOWER_Prod!$H$17</f>
        <v>0</v>
      </c>
      <c r="S274" s="58">
        <f>MALE_FLOWER_Prod!$G$18</f>
        <v>0</v>
      </c>
      <c r="T274" s="27">
        <f>MALE_FLOWER_Prod!$H$18</f>
        <v>0</v>
      </c>
      <c r="U274" s="58">
        <f>MALE_FLOWER_Prod!$G$19</f>
        <v>0</v>
      </c>
      <c r="V274" s="27">
        <f>MALE_FLOWER_Prod!$H$19</f>
        <v>0</v>
      </c>
      <c r="W274" s="58">
        <f>MALE_FLOWER_Prod!$G$20</f>
        <v>0</v>
      </c>
      <c r="X274" s="27">
        <f>MALE_FLOWER_Prod!$H$20</f>
        <v>0</v>
      </c>
      <c r="Y274" s="58">
        <f>MALE_FLOWER_Prod!$G$21</f>
        <v>0</v>
      </c>
      <c r="Z274" s="27">
        <f>MALE_FLOWER_Prod!$H$21</f>
        <v>0</v>
      </c>
      <c r="AA274" s="58">
        <f>MALE_FLOWER_Prod!$G$22</f>
        <v>0</v>
      </c>
      <c r="AB274" s="27">
        <f>MALE_FLOWER_Prod!$H$22</f>
        <v>0</v>
      </c>
      <c r="AC274" s="58">
        <f>MALE_FLOWER_Prod!$G$23</f>
        <v>0</v>
      </c>
      <c r="AD274" s="27">
        <f>MALE_FLOWER_Prod!$H$23</f>
        <v>0</v>
      </c>
      <c r="AE274" s="58">
        <f>MALE_FLOWER_Prod!$G$24</f>
        <v>0</v>
      </c>
      <c r="AF274" s="27">
        <f>MALE_FLOWER_Prod!$H$24</f>
        <v>0</v>
      </c>
      <c r="AG274" s="58">
        <f>MALE_FLOWER_Prod!$G$25</f>
        <v>0</v>
      </c>
      <c r="AH274" s="27">
        <f>MALE_FLOWER_Prod!$H$25</f>
        <v>0</v>
      </c>
      <c r="AI274" s="58">
        <f>MALE_FLOWER_Prod!$G$26</f>
        <v>0</v>
      </c>
      <c r="AJ274" s="27">
        <f>MALE_FLOWER_Prod!$H$26</f>
        <v>0</v>
      </c>
      <c r="AK274" s="58">
        <f>MALE_FLOWER_Prod!$G$27</f>
        <v>0</v>
      </c>
      <c r="AL274" s="27">
        <f>MALE_FLOWER_Prod!$H$27</f>
        <v>0</v>
      </c>
      <c r="AM274" s="58">
        <f>MALE_FLOWER_Prod!$G$28</f>
        <v>0</v>
      </c>
      <c r="AN274" s="27">
        <f>MALE_FLOWER_Prod!$H$28</f>
        <v>0</v>
      </c>
      <c r="AO274" s="58">
        <f>MALE_FLOWER_Prod!$G$29</f>
        <v>0</v>
      </c>
      <c r="AP274" s="27">
        <f>MALE_FLOWER_Prod!$H$29</f>
        <v>0</v>
      </c>
      <c r="AQ274" s="58">
        <f>MALE_FLOWER_Prod!$G$30</f>
        <v>0</v>
      </c>
      <c r="AR274" s="27">
        <f>MALE_FLOWER_Prod!$H$30</f>
        <v>0</v>
      </c>
      <c r="AS274" s="58">
        <f>MALE_FLOWER_Prod!$G$31</f>
        <v>0</v>
      </c>
      <c r="AT274" s="27">
        <f>MALE_FLOWER_Prod!$H$31</f>
        <v>0</v>
      </c>
      <c r="AU274" s="58">
        <f>MALE_FLOWER_Prod!$G$32</f>
        <v>0</v>
      </c>
      <c r="AV274" s="27">
        <f>MALE_FLOWER_Prod!$H$32</f>
        <v>0</v>
      </c>
      <c r="AW274" s="58">
        <f>MALE_FLOWER_Prod!$G$33</f>
        <v>0</v>
      </c>
      <c r="AX274" s="27">
        <f>MALE_FLOWER_Prod!$H$33</f>
        <v>0</v>
      </c>
      <c r="AY274" s="58">
        <f>MALE_FLOWER_Prod!$G$34</f>
        <v>0</v>
      </c>
      <c r="AZ274" s="27">
        <f>MALE_FLOWER_Prod!$H$34</f>
        <v>0</v>
      </c>
      <c r="BA274" s="58">
        <f>MALE_FLOWER_Prod!$G$35</f>
        <v>0</v>
      </c>
      <c r="BB274" s="27">
        <f>MALE_FLOWER_Prod!$H$35</f>
        <v>0</v>
      </c>
      <c r="BC274" s="58">
        <f>MALE_FLOWER_Prod!$G$36</f>
        <v>0</v>
      </c>
      <c r="BD274" s="27">
        <f>MALE_FLOWER_Prod!$H$36</f>
        <v>0</v>
      </c>
      <c r="BE274" s="58">
        <f>MALE_FLOWER_Prod!$G$37</f>
        <v>0</v>
      </c>
      <c r="BF274" s="27">
        <f>MALE_FLOWER_Prod!$H$37</f>
        <v>0</v>
      </c>
      <c r="BG274" s="52" t="s">
        <v>69</v>
      </c>
      <c r="BH274" s="16"/>
    </row>
    <row r="275" spans="1:60" x14ac:dyDescent="0.2">
      <c r="A275" s="20"/>
      <c r="B275" s="12" t="s">
        <v>370</v>
      </c>
      <c r="C275" s="2" t="s">
        <v>359</v>
      </c>
      <c r="D275" s="15" t="s">
        <v>12</v>
      </c>
      <c r="E275" s="9" t="s">
        <v>4</v>
      </c>
      <c r="F275" s="40" t="s">
        <v>11</v>
      </c>
      <c r="G275" s="46">
        <f>MALE_FLOWER_Prod!$I$9</f>
        <v>1</v>
      </c>
      <c r="H275" s="72">
        <f>MALE_FLOWER_Prod!$I$10</f>
        <v>1</v>
      </c>
      <c r="I275" s="58">
        <f>MALE_FLOWER_Prod!$G$13</f>
        <v>0</v>
      </c>
      <c r="J275" s="27">
        <f>MALE_FLOWER_Prod!$I$13</f>
        <v>0</v>
      </c>
      <c r="K275" s="58">
        <f>MALE_FLOWER_Prod!$G$14</f>
        <v>0</v>
      </c>
      <c r="L275" s="27">
        <f>MALE_FLOWER_Prod!$I$14</f>
        <v>0</v>
      </c>
      <c r="M275" s="58">
        <f>MALE_FLOWER_Prod!$G$15</f>
        <v>0</v>
      </c>
      <c r="N275" s="27">
        <f>MALE_FLOWER_Prod!$I$15</f>
        <v>0</v>
      </c>
      <c r="O275" s="58">
        <f>MALE_FLOWER_Prod!$G$16</f>
        <v>0</v>
      </c>
      <c r="P275" s="27">
        <f>MALE_FLOWER_Prod!$I$16</f>
        <v>0</v>
      </c>
      <c r="Q275" s="58">
        <f>MALE_FLOWER_Prod!$G$17</f>
        <v>0</v>
      </c>
      <c r="R275" s="27">
        <f>MALE_FLOWER_Prod!$I$17</f>
        <v>0</v>
      </c>
      <c r="S275" s="58">
        <f>MALE_FLOWER_Prod!$G$18</f>
        <v>0</v>
      </c>
      <c r="T275" s="27">
        <f>MALE_FLOWER_Prod!$I$18</f>
        <v>0</v>
      </c>
      <c r="U275" s="58">
        <f>MALE_FLOWER_Prod!$G$19</f>
        <v>0</v>
      </c>
      <c r="V275" s="27">
        <f>MALE_FLOWER_Prod!$I$19</f>
        <v>0</v>
      </c>
      <c r="W275" s="58">
        <f>MALE_FLOWER_Prod!$G$20</f>
        <v>0</v>
      </c>
      <c r="X275" s="27">
        <f>MALE_FLOWER_Prod!$I$20</f>
        <v>0</v>
      </c>
      <c r="Y275" s="58">
        <f>MALE_FLOWER_Prod!$G$21</f>
        <v>0</v>
      </c>
      <c r="Z275" s="27">
        <f>MALE_FLOWER_Prod!$I$21</f>
        <v>0</v>
      </c>
      <c r="AA275" s="58">
        <f>MALE_FLOWER_Prod!$G$22</f>
        <v>0</v>
      </c>
      <c r="AB275" s="27">
        <f>MALE_FLOWER_Prod!$I$22</f>
        <v>0</v>
      </c>
      <c r="AC275" s="58">
        <f>MALE_FLOWER_Prod!$G$23</f>
        <v>0</v>
      </c>
      <c r="AD275" s="27">
        <f>MALE_FLOWER_Prod!$I$23</f>
        <v>0</v>
      </c>
      <c r="AE275" s="58">
        <f>MALE_FLOWER_Prod!$G$24</f>
        <v>0</v>
      </c>
      <c r="AF275" s="27">
        <f>MALE_FLOWER_Prod!$I$24</f>
        <v>0</v>
      </c>
      <c r="AG275" s="58">
        <f>MALE_FLOWER_Prod!$G$25</f>
        <v>0</v>
      </c>
      <c r="AH275" s="27">
        <f>MALE_FLOWER_Prod!$I$25</f>
        <v>0</v>
      </c>
      <c r="AI275" s="58">
        <f>MALE_FLOWER_Prod!$G$26</f>
        <v>0</v>
      </c>
      <c r="AJ275" s="27">
        <f>MALE_FLOWER_Prod!$I$26</f>
        <v>0</v>
      </c>
      <c r="AK275" s="58">
        <f>MALE_FLOWER_Prod!$G$27</f>
        <v>0</v>
      </c>
      <c r="AL275" s="27">
        <f>MALE_FLOWER_Prod!$I$27</f>
        <v>0</v>
      </c>
      <c r="AM275" s="58">
        <f>MALE_FLOWER_Prod!$G$28</f>
        <v>0</v>
      </c>
      <c r="AN275" s="27">
        <f>MALE_FLOWER_Prod!$I$28</f>
        <v>0</v>
      </c>
      <c r="AO275" s="58">
        <f>MALE_FLOWER_Prod!$G$29</f>
        <v>0</v>
      </c>
      <c r="AP275" s="27">
        <f>MALE_FLOWER_Prod!$I$29</f>
        <v>0</v>
      </c>
      <c r="AQ275" s="58">
        <f>MALE_FLOWER_Prod!$G$30</f>
        <v>0</v>
      </c>
      <c r="AR275" s="27">
        <f>MALE_FLOWER_Prod!$I$30</f>
        <v>0</v>
      </c>
      <c r="AS275" s="58">
        <f>MALE_FLOWER_Prod!$G$31</f>
        <v>0</v>
      </c>
      <c r="AT275" s="27">
        <f>MALE_FLOWER_Prod!$I$31</f>
        <v>0</v>
      </c>
      <c r="AU275" s="58">
        <f>MALE_FLOWER_Prod!$G$32</f>
        <v>0</v>
      </c>
      <c r="AV275" s="27">
        <f>MALE_FLOWER_Prod!$I$32</f>
        <v>0</v>
      </c>
      <c r="AW275" s="58">
        <f>MALE_FLOWER_Prod!$G$33</f>
        <v>0</v>
      </c>
      <c r="AX275" s="27">
        <f>MALE_FLOWER_Prod!$I$33</f>
        <v>0</v>
      </c>
      <c r="AY275" s="58">
        <f>MALE_FLOWER_Prod!$G$34</f>
        <v>0</v>
      </c>
      <c r="AZ275" s="27">
        <f>MALE_FLOWER_Prod!$I$34</f>
        <v>0</v>
      </c>
      <c r="BA275" s="58">
        <f>MALE_FLOWER_Prod!$G$35</f>
        <v>0</v>
      </c>
      <c r="BB275" s="27">
        <f>MALE_FLOWER_Prod!$I$35</f>
        <v>0</v>
      </c>
      <c r="BC275" s="58">
        <f>MALE_FLOWER_Prod!$G$36</f>
        <v>0</v>
      </c>
      <c r="BD275" s="27">
        <f>MALE_FLOWER_Prod!$I$36</f>
        <v>0</v>
      </c>
      <c r="BE275" s="58">
        <f>MALE_FLOWER_Prod!$G$37</f>
        <v>0</v>
      </c>
      <c r="BF275" s="27">
        <f>MALE_FLOWER_Prod!$I$37</f>
        <v>0</v>
      </c>
      <c r="BG275" s="52" t="s">
        <v>69</v>
      </c>
      <c r="BH275" s="16"/>
    </row>
    <row r="276" spans="1:60" x14ac:dyDescent="0.2">
      <c r="A276" s="20"/>
      <c r="B276" s="12" t="s">
        <v>371</v>
      </c>
      <c r="C276" s="2" t="s">
        <v>360</v>
      </c>
      <c r="D276" s="15" t="s">
        <v>12</v>
      </c>
      <c r="E276" s="9" t="s">
        <v>4</v>
      </c>
      <c r="F276" s="40" t="s">
        <v>11</v>
      </c>
      <c r="G276" s="46">
        <f>MALE_FLOWER_Prod!$J$9</f>
        <v>1</v>
      </c>
      <c r="H276" s="72">
        <f>MALE_FLOWER_Prod!$J$10</f>
        <v>1</v>
      </c>
      <c r="I276" s="58">
        <f>MALE_FLOWER_Prod!$G$13</f>
        <v>0</v>
      </c>
      <c r="J276" s="27">
        <f>MALE_FLOWER_Prod!$J$13</f>
        <v>0</v>
      </c>
      <c r="K276" s="58">
        <f>MALE_FLOWER_Prod!$G$14</f>
        <v>0</v>
      </c>
      <c r="L276" s="27">
        <f>MALE_FLOWER_Prod!$J$14</f>
        <v>0</v>
      </c>
      <c r="M276" s="58">
        <f>MALE_FLOWER_Prod!$G$15</f>
        <v>0</v>
      </c>
      <c r="N276" s="27">
        <f>MALE_FLOWER_Prod!$J$15</f>
        <v>0</v>
      </c>
      <c r="O276" s="58">
        <f>MALE_FLOWER_Prod!$G$16</f>
        <v>0</v>
      </c>
      <c r="P276" s="27">
        <f>MALE_FLOWER_Prod!$J$16</f>
        <v>0</v>
      </c>
      <c r="Q276" s="58">
        <f>MALE_FLOWER_Prod!$G$17</f>
        <v>0</v>
      </c>
      <c r="R276" s="27">
        <f>MALE_FLOWER_Prod!$J$17</f>
        <v>0</v>
      </c>
      <c r="S276" s="58">
        <f>MALE_FLOWER_Prod!$G$18</f>
        <v>0</v>
      </c>
      <c r="T276" s="27">
        <f>MALE_FLOWER_Prod!$J$18</f>
        <v>0</v>
      </c>
      <c r="U276" s="58">
        <f>MALE_FLOWER_Prod!$G$19</f>
        <v>0</v>
      </c>
      <c r="V276" s="27">
        <f>MALE_FLOWER_Prod!$J$19</f>
        <v>0</v>
      </c>
      <c r="W276" s="58">
        <f>MALE_FLOWER_Prod!$G$20</f>
        <v>0</v>
      </c>
      <c r="X276" s="27">
        <f>MALE_FLOWER_Prod!$J$20</f>
        <v>0</v>
      </c>
      <c r="Y276" s="58">
        <f>MALE_FLOWER_Prod!$G$21</f>
        <v>0</v>
      </c>
      <c r="Z276" s="27">
        <f>MALE_FLOWER_Prod!$J$21</f>
        <v>0</v>
      </c>
      <c r="AA276" s="58">
        <f>MALE_FLOWER_Prod!$G$22</f>
        <v>0</v>
      </c>
      <c r="AB276" s="27">
        <f>MALE_FLOWER_Prod!$J$22</f>
        <v>0</v>
      </c>
      <c r="AC276" s="58">
        <f>MALE_FLOWER_Prod!$G$23</f>
        <v>0</v>
      </c>
      <c r="AD276" s="27">
        <f>MALE_FLOWER_Prod!$J$23</f>
        <v>0</v>
      </c>
      <c r="AE276" s="58">
        <f>MALE_FLOWER_Prod!$G$24</f>
        <v>0</v>
      </c>
      <c r="AF276" s="27">
        <f>MALE_FLOWER_Prod!$J$24</f>
        <v>0</v>
      </c>
      <c r="AG276" s="58">
        <f>MALE_FLOWER_Prod!$G$25</f>
        <v>0</v>
      </c>
      <c r="AH276" s="27">
        <f>MALE_FLOWER_Prod!$J$25</f>
        <v>0</v>
      </c>
      <c r="AI276" s="58">
        <f>MALE_FLOWER_Prod!$G$26</f>
        <v>0</v>
      </c>
      <c r="AJ276" s="27">
        <f>MALE_FLOWER_Prod!$J$26</f>
        <v>0</v>
      </c>
      <c r="AK276" s="58">
        <f>MALE_FLOWER_Prod!$G$27</f>
        <v>0</v>
      </c>
      <c r="AL276" s="27">
        <f>MALE_FLOWER_Prod!$J$27</f>
        <v>0</v>
      </c>
      <c r="AM276" s="58">
        <f>MALE_FLOWER_Prod!$G$28</f>
        <v>0</v>
      </c>
      <c r="AN276" s="27">
        <f>MALE_FLOWER_Prod!$J$28</f>
        <v>0</v>
      </c>
      <c r="AO276" s="58">
        <f>MALE_FLOWER_Prod!$G$29</f>
        <v>0</v>
      </c>
      <c r="AP276" s="27">
        <f>MALE_FLOWER_Prod!$J$29</f>
        <v>0</v>
      </c>
      <c r="AQ276" s="58">
        <f>MALE_FLOWER_Prod!$G$30</f>
        <v>0</v>
      </c>
      <c r="AR276" s="27">
        <f>MALE_FLOWER_Prod!$J$30</f>
        <v>0</v>
      </c>
      <c r="AS276" s="58">
        <f>MALE_FLOWER_Prod!$G$31</f>
        <v>0</v>
      </c>
      <c r="AT276" s="27">
        <f>MALE_FLOWER_Prod!$J$31</f>
        <v>0</v>
      </c>
      <c r="AU276" s="58">
        <f>MALE_FLOWER_Prod!$G$32</f>
        <v>0</v>
      </c>
      <c r="AV276" s="27">
        <f>MALE_FLOWER_Prod!$J$32</f>
        <v>0</v>
      </c>
      <c r="AW276" s="58">
        <f>MALE_FLOWER_Prod!$G$33</f>
        <v>0</v>
      </c>
      <c r="AX276" s="27">
        <f>MALE_FLOWER_Prod!$J$33</f>
        <v>0</v>
      </c>
      <c r="AY276" s="58">
        <f>MALE_FLOWER_Prod!$G$34</f>
        <v>0</v>
      </c>
      <c r="AZ276" s="27">
        <f>MALE_FLOWER_Prod!$J$34</f>
        <v>0</v>
      </c>
      <c r="BA276" s="58">
        <f>MALE_FLOWER_Prod!$G$35</f>
        <v>0</v>
      </c>
      <c r="BB276" s="27">
        <f>MALE_FLOWER_Prod!$J$35</f>
        <v>0</v>
      </c>
      <c r="BC276" s="58">
        <f>MALE_FLOWER_Prod!$G$36</f>
        <v>0</v>
      </c>
      <c r="BD276" s="27">
        <f>MALE_FLOWER_Prod!$J$36</f>
        <v>0</v>
      </c>
      <c r="BE276" s="58">
        <f>MALE_FLOWER_Prod!$G$37</f>
        <v>0</v>
      </c>
      <c r="BF276" s="27">
        <f>MALE_FLOWER_Prod!$J$37</f>
        <v>0</v>
      </c>
      <c r="BG276" s="52" t="s">
        <v>69</v>
      </c>
      <c r="BH276" s="16"/>
    </row>
    <row r="277" spans="1:60" x14ac:dyDescent="0.2">
      <c r="A277" s="20"/>
      <c r="B277" s="12" t="s">
        <v>372</v>
      </c>
      <c r="C277" s="2" t="s">
        <v>361</v>
      </c>
      <c r="D277" s="15" t="s">
        <v>12</v>
      </c>
      <c r="E277" s="9" t="s">
        <v>4</v>
      </c>
      <c r="F277" s="40" t="s">
        <v>11</v>
      </c>
      <c r="G277" s="46">
        <f>MALE_FLOWER_Prod!$K$9</f>
        <v>1</v>
      </c>
      <c r="H277" s="72">
        <f>MALE_FLOWER_Prod!$K$10</f>
        <v>1</v>
      </c>
      <c r="I277" s="58">
        <f>MALE_FLOWER_Prod!$G$13</f>
        <v>0</v>
      </c>
      <c r="J277" s="27">
        <f>MALE_FLOWER_Prod!$K$13</f>
        <v>0</v>
      </c>
      <c r="K277" s="58">
        <f>MALE_FLOWER_Prod!$G$14</f>
        <v>0</v>
      </c>
      <c r="L277" s="27">
        <f>MALE_FLOWER_Prod!$K$14</f>
        <v>0</v>
      </c>
      <c r="M277" s="58">
        <f>MALE_FLOWER_Prod!$G$15</f>
        <v>0</v>
      </c>
      <c r="N277" s="27">
        <f>MALE_FLOWER_Prod!$K$15</f>
        <v>0</v>
      </c>
      <c r="O277" s="58">
        <f>MALE_FLOWER_Prod!$G$16</f>
        <v>0</v>
      </c>
      <c r="P277" s="27">
        <f>MALE_FLOWER_Prod!$K$16</f>
        <v>0</v>
      </c>
      <c r="Q277" s="58">
        <f>MALE_FLOWER_Prod!$G$17</f>
        <v>0</v>
      </c>
      <c r="R277" s="27">
        <f>MALE_FLOWER_Prod!$K$17</f>
        <v>0</v>
      </c>
      <c r="S277" s="58">
        <f>MALE_FLOWER_Prod!$G$18</f>
        <v>0</v>
      </c>
      <c r="T277" s="27">
        <f>MALE_FLOWER_Prod!$K$18</f>
        <v>0</v>
      </c>
      <c r="U277" s="58">
        <f>MALE_FLOWER_Prod!$G$19</f>
        <v>0</v>
      </c>
      <c r="V277" s="27">
        <f>MALE_FLOWER_Prod!$K$19</f>
        <v>0</v>
      </c>
      <c r="W277" s="58">
        <f>MALE_FLOWER_Prod!$G$20</f>
        <v>0</v>
      </c>
      <c r="X277" s="27">
        <f>MALE_FLOWER_Prod!$K$20</f>
        <v>0</v>
      </c>
      <c r="Y277" s="58">
        <f>MALE_FLOWER_Prod!$G$21</f>
        <v>0</v>
      </c>
      <c r="Z277" s="27">
        <f>MALE_FLOWER_Prod!$K$21</f>
        <v>0</v>
      </c>
      <c r="AA277" s="58">
        <f>MALE_FLOWER_Prod!$G$22</f>
        <v>0</v>
      </c>
      <c r="AB277" s="27">
        <f>MALE_FLOWER_Prod!$K$22</f>
        <v>0</v>
      </c>
      <c r="AC277" s="58">
        <f>MALE_FLOWER_Prod!$G$23</f>
        <v>0</v>
      </c>
      <c r="AD277" s="27">
        <f>MALE_FLOWER_Prod!$K$23</f>
        <v>0</v>
      </c>
      <c r="AE277" s="58">
        <f>MALE_FLOWER_Prod!$G$24</f>
        <v>0</v>
      </c>
      <c r="AF277" s="27">
        <f>MALE_FLOWER_Prod!$K$24</f>
        <v>0</v>
      </c>
      <c r="AG277" s="58">
        <f>MALE_FLOWER_Prod!$G$25</f>
        <v>0</v>
      </c>
      <c r="AH277" s="27">
        <f>MALE_FLOWER_Prod!$K$25</f>
        <v>0</v>
      </c>
      <c r="AI277" s="58">
        <f>MALE_FLOWER_Prod!$G$26</f>
        <v>0</v>
      </c>
      <c r="AJ277" s="27">
        <f>MALE_FLOWER_Prod!$K$26</f>
        <v>0</v>
      </c>
      <c r="AK277" s="58">
        <f>MALE_FLOWER_Prod!$G$27</f>
        <v>0</v>
      </c>
      <c r="AL277" s="27">
        <f>MALE_FLOWER_Prod!$K$27</f>
        <v>0</v>
      </c>
      <c r="AM277" s="58">
        <f>MALE_FLOWER_Prod!$G$28</f>
        <v>0</v>
      </c>
      <c r="AN277" s="27">
        <f>MALE_FLOWER_Prod!$K$28</f>
        <v>0</v>
      </c>
      <c r="AO277" s="58">
        <f>MALE_FLOWER_Prod!$G$29</f>
        <v>0</v>
      </c>
      <c r="AP277" s="27">
        <f>MALE_FLOWER_Prod!$K$29</f>
        <v>0</v>
      </c>
      <c r="AQ277" s="58">
        <f>MALE_FLOWER_Prod!$G$30</f>
        <v>0</v>
      </c>
      <c r="AR277" s="27">
        <f>MALE_FLOWER_Prod!$K$30</f>
        <v>0</v>
      </c>
      <c r="AS277" s="58">
        <f>MALE_FLOWER_Prod!$G$31</f>
        <v>0</v>
      </c>
      <c r="AT277" s="27">
        <f>MALE_FLOWER_Prod!$K$31</f>
        <v>0</v>
      </c>
      <c r="AU277" s="58">
        <f>MALE_FLOWER_Prod!$G$32</f>
        <v>0</v>
      </c>
      <c r="AV277" s="27">
        <f>MALE_FLOWER_Prod!$K$32</f>
        <v>0</v>
      </c>
      <c r="AW277" s="58">
        <f>MALE_FLOWER_Prod!$G$33</f>
        <v>0</v>
      </c>
      <c r="AX277" s="27">
        <f>MALE_FLOWER_Prod!$K$33</f>
        <v>0</v>
      </c>
      <c r="AY277" s="58">
        <f>MALE_FLOWER_Prod!$G$34</f>
        <v>0</v>
      </c>
      <c r="AZ277" s="27">
        <f>MALE_FLOWER_Prod!$K$34</f>
        <v>0</v>
      </c>
      <c r="BA277" s="58">
        <f>MALE_FLOWER_Prod!$G$35</f>
        <v>0</v>
      </c>
      <c r="BB277" s="27">
        <f>MALE_FLOWER_Prod!$K$35</f>
        <v>0</v>
      </c>
      <c r="BC277" s="58">
        <f>MALE_FLOWER_Prod!$G$36</f>
        <v>0</v>
      </c>
      <c r="BD277" s="27">
        <f>MALE_FLOWER_Prod!$K$36</f>
        <v>0</v>
      </c>
      <c r="BE277" s="58">
        <f>MALE_FLOWER_Prod!$G$37</f>
        <v>0</v>
      </c>
      <c r="BF277" s="27">
        <f>MALE_FLOWER_Prod!$K$37</f>
        <v>0</v>
      </c>
      <c r="BG277" s="52" t="s">
        <v>69</v>
      </c>
      <c r="BH277" s="16"/>
    </row>
    <row r="278" spans="1:60" x14ac:dyDescent="0.2">
      <c r="A278" s="20"/>
      <c r="B278" s="12" t="s">
        <v>373</v>
      </c>
      <c r="C278" s="211" t="s">
        <v>764</v>
      </c>
      <c r="D278" s="15" t="s">
        <v>12</v>
      </c>
      <c r="E278" s="9" t="s">
        <v>0</v>
      </c>
      <c r="F278" s="40" t="s">
        <v>7</v>
      </c>
      <c r="G278" s="46">
        <f>MALE_FLOWER_Prod!$N$9</f>
        <v>1</v>
      </c>
      <c r="H278" s="72">
        <f>MALE_FLOWER_Prod!$N$10</f>
        <v>1</v>
      </c>
      <c r="I278" s="58">
        <f>MALE_FLOWER_Prod!$M$13</f>
        <v>0</v>
      </c>
      <c r="J278" s="21">
        <f>MALE_FLOWER_Prod!$N$13</f>
        <v>0</v>
      </c>
      <c r="K278" s="58">
        <f>MALE_FLOWER_Prod!$M$14</f>
        <v>0</v>
      </c>
      <c r="L278" s="21">
        <f>MALE_FLOWER_Prod!$N$14</f>
        <v>0</v>
      </c>
      <c r="M278" s="58">
        <f>MALE_FLOWER_Prod!$M$15</f>
        <v>0</v>
      </c>
      <c r="N278" s="21">
        <f>MALE_FLOWER_Prod!$N$15</f>
        <v>0</v>
      </c>
      <c r="O278" s="58">
        <f>MALE_FLOWER_Prod!$M$16</f>
        <v>0</v>
      </c>
      <c r="P278" s="21">
        <f>MALE_FLOWER_Prod!$N$16</f>
        <v>0</v>
      </c>
      <c r="Q278" s="58">
        <f>MALE_FLOWER_Prod!$M$17</f>
        <v>0</v>
      </c>
      <c r="R278" s="21">
        <f>MALE_FLOWER_Prod!$N$17</f>
        <v>0</v>
      </c>
      <c r="S278" s="58">
        <f>MALE_FLOWER_Prod!$M$18</f>
        <v>0</v>
      </c>
      <c r="T278" s="21">
        <f>MALE_FLOWER_Prod!$N$18</f>
        <v>0</v>
      </c>
      <c r="U278" s="58">
        <f>MALE_FLOWER_Prod!$M$19</f>
        <v>0</v>
      </c>
      <c r="V278" s="21">
        <f>MALE_FLOWER_Prod!$N$19</f>
        <v>0</v>
      </c>
      <c r="W278" s="58">
        <f>MALE_FLOWER_Prod!$M$20</f>
        <v>0</v>
      </c>
      <c r="X278" s="21">
        <f>MALE_FLOWER_Prod!$N$20</f>
        <v>0</v>
      </c>
      <c r="Y278" s="58">
        <f>MALE_FLOWER_Prod!$M$21</f>
        <v>0</v>
      </c>
      <c r="Z278" s="21">
        <f>MALE_FLOWER_Prod!$N$21</f>
        <v>0</v>
      </c>
      <c r="AA278" s="58">
        <f>MALE_FLOWER_Prod!$M$22</f>
        <v>0</v>
      </c>
      <c r="AB278" s="21">
        <f>MALE_FLOWER_Prod!$N$22</f>
        <v>0</v>
      </c>
      <c r="AC278" s="58">
        <f>MALE_FLOWER_Prod!$M$23</f>
        <v>0</v>
      </c>
      <c r="AD278" s="21">
        <f>MALE_FLOWER_Prod!$N$23</f>
        <v>0</v>
      </c>
      <c r="AE278" s="58">
        <f>MALE_FLOWER_Prod!$M$24</f>
        <v>0</v>
      </c>
      <c r="AF278" s="21">
        <f>MALE_FLOWER_Prod!$N$24</f>
        <v>0</v>
      </c>
      <c r="AG278" s="58">
        <f>MALE_FLOWER_Prod!$M$25</f>
        <v>0</v>
      </c>
      <c r="AH278" s="21">
        <f>MALE_FLOWER_Prod!$N$25</f>
        <v>0</v>
      </c>
      <c r="AI278" s="58">
        <f>MALE_FLOWER_Prod!$M$26</f>
        <v>0</v>
      </c>
      <c r="AJ278" s="21">
        <f>MALE_FLOWER_Prod!$N$26</f>
        <v>0</v>
      </c>
      <c r="AK278" s="58">
        <f>MALE_FLOWER_Prod!$M$27</f>
        <v>0</v>
      </c>
      <c r="AL278" s="21">
        <f>MALE_FLOWER_Prod!$N$27</f>
        <v>0</v>
      </c>
      <c r="AM278" s="58">
        <f>MALE_FLOWER_Prod!$M$28</f>
        <v>0</v>
      </c>
      <c r="AN278" s="21">
        <f>MALE_FLOWER_Prod!$N$28</f>
        <v>0</v>
      </c>
      <c r="AO278" s="58">
        <f>MALE_FLOWER_Prod!$M$29</f>
        <v>0</v>
      </c>
      <c r="AP278" s="21">
        <f>MALE_FLOWER_Prod!$N$29</f>
        <v>0</v>
      </c>
      <c r="AQ278" s="58">
        <f>MALE_FLOWER_Prod!$M$30</f>
        <v>0</v>
      </c>
      <c r="AR278" s="21">
        <f>MALE_FLOWER_Prod!$N$30</f>
        <v>0</v>
      </c>
      <c r="AS278" s="58">
        <f>MALE_FLOWER_Prod!$M$31</f>
        <v>0</v>
      </c>
      <c r="AT278" s="21">
        <f>MALE_FLOWER_Prod!$N$31</f>
        <v>0</v>
      </c>
      <c r="AU278" s="58">
        <f>MALE_FLOWER_Prod!$M$32</f>
        <v>0</v>
      </c>
      <c r="AV278" s="21">
        <f>MALE_FLOWER_Prod!$N$32</f>
        <v>0</v>
      </c>
      <c r="AW278" s="58">
        <f>MALE_FLOWER_Prod!$M$33</f>
        <v>0</v>
      </c>
      <c r="AX278" s="21">
        <f>MALE_FLOWER_Prod!$N$33</f>
        <v>0</v>
      </c>
      <c r="AY278" s="58">
        <f>MALE_FLOWER_Prod!$M$34</f>
        <v>0</v>
      </c>
      <c r="AZ278" s="21">
        <f>MALE_FLOWER_Prod!$N$34</f>
        <v>0</v>
      </c>
      <c r="BA278" s="58">
        <f>MALE_FLOWER_Prod!$M$35</f>
        <v>0</v>
      </c>
      <c r="BB278" s="21">
        <f>MALE_FLOWER_Prod!$N$35</f>
        <v>0</v>
      </c>
      <c r="BC278" s="58">
        <f>MALE_FLOWER_Prod!$M$36</f>
        <v>0</v>
      </c>
      <c r="BD278" s="21">
        <f>MALE_FLOWER_Prod!$N$36</f>
        <v>0</v>
      </c>
      <c r="BE278" s="58">
        <f>MALE_FLOWER_Prod!$M$37</f>
        <v>0</v>
      </c>
      <c r="BF278" s="21">
        <f>MALE_FLOWER_Prod!$N$37</f>
        <v>0</v>
      </c>
      <c r="BG278" s="52" t="s">
        <v>69</v>
      </c>
      <c r="BH278" s="16"/>
    </row>
    <row r="279" spans="1:60" x14ac:dyDescent="0.2">
      <c r="A279" s="20"/>
      <c r="B279" s="12" t="s">
        <v>374</v>
      </c>
      <c r="C279" s="211" t="s">
        <v>765</v>
      </c>
      <c r="D279" s="15" t="s">
        <v>12</v>
      </c>
      <c r="E279" s="9" t="s">
        <v>0</v>
      </c>
      <c r="F279" s="40" t="s">
        <v>7</v>
      </c>
      <c r="G279" s="46">
        <f>MALE_FLOWER_Prod!$O$9</f>
        <v>1</v>
      </c>
      <c r="H279" s="72">
        <f>MALE_FLOWER_Prod!$O$10</f>
        <v>1</v>
      </c>
      <c r="I279" s="58">
        <f>MALE_FLOWER_Prod!$M$13</f>
        <v>0</v>
      </c>
      <c r="J279" s="21">
        <f>MALE_FLOWER_Prod!$O$13</f>
        <v>0</v>
      </c>
      <c r="K279" s="58">
        <f>MALE_FLOWER_Prod!$M$14</f>
        <v>0</v>
      </c>
      <c r="L279" s="21">
        <f>MALE_FLOWER_Prod!$O$14</f>
        <v>0</v>
      </c>
      <c r="M279" s="58">
        <f>MALE_FLOWER_Prod!$M$15</f>
        <v>0</v>
      </c>
      <c r="N279" s="21">
        <f>MALE_FLOWER_Prod!$O$15</f>
        <v>0</v>
      </c>
      <c r="O279" s="58">
        <f>MALE_FLOWER_Prod!$M$16</f>
        <v>0</v>
      </c>
      <c r="P279" s="21">
        <f>MALE_FLOWER_Prod!$O$16</f>
        <v>0</v>
      </c>
      <c r="Q279" s="58">
        <f>MALE_FLOWER_Prod!$M$17</f>
        <v>0</v>
      </c>
      <c r="R279" s="21">
        <f>MALE_FLOWER_Prod!$O$17</f>
        <v>0</v>
      </c>
      <c r="S279" s="58">
        <f>MALE_FLOWER_Prod!$M$18</f>
        <v>0</v>
      </c>
      <c r="T279" s="21">
        <f>MALE_FLOWER_Prod!$O$18</f>
        <v>0</v>
      </c>
      <c r="U279" s="58">
        <f>MALE_FLOWER_Prod!$M$19</f>
        <v>0</v>
      </c>
      <c r="V279" s="21">
        <f>MALE_FLOWER_Prod!$O$19</f>
        <v>0</v>
      </c>
      <c r="W279" s="58">
        <f>MALE_FLOWER_Prod!$M$20</f>
        <v>0</v>
      </c>
      <c r="X279" s="21">
        <f>MALE_FLOWER_Prod!$O$20</f>
        <v>0</v>
      </c>
      <c r="Y279" s="58">
        <f>MALE_FLOWER_Prod!$M$21</f>
        <v>0</v>
      </c>
      <c r="Z279" s="21">
        <f>MALE_FLOWER_Prod!$O$21</f>
        <v>0</v>
      </c>
      <c r="AA279" s="58">
        <f>MALE_FLOWER_Prod!$M$22</f>
        <v>0</v>
      </c>
      <c r="AB279" s="21">
        <f>MALE_FLOWER_Prod!$O$22</f>
        <v>0</v>
      </c>
      <c r="AC279" s="58">
        <f>MALE_FLOWER_Prod!$M$23</f>
        <v>0</v>
      </c>
      <c r="AD279" s="21">
        <f>MALE_FLOWER_Prod!$O$23</f>
        <v>0</v>
      </c>
      <c r="AE279" s="58">
        <f>MALE_FLOWER_Prod!$M$24</f>
        <v>0</v>
      </c>
      <c r="AF279" s="21">
        <f>MALE_FLOWER_Prod!$O$24</f>
        <v>0</v>
      </c>
      <c r="AG279" s="58">
        <f>MALE_FLOWER_Prod!$M$25</f>
        <v>0</v>
      </c>
      <c r="AH279" s="21">
        <f>MALE_FLOWER_Prod!$O$25</f>
        <v>0</v>
      </c>
      <c r="AI279" s="58">
        <f>MALE_FLOWER_Prod!$M$26</f>
        <v>0</v>
      </c>
      <c r="AJ279" s="21">
        <f>MALE_FLOWER_Prod!$O$26</f>
        <v>0</v>
      </c>
      <c r="AK279" s="58">
        <f>MALE_FLOWER_Prod!$M$27</f>
        <v>0</v>
      </c>
      <c r="AL279" s="21">
        <f>MALE_FLOWER_Prod!$O$27</f>
        <v>0</v>
      </c>
      <c r="AM279" s="58">
        <f>MALE_FLOWER_Prod!$M$28</f>
        <v>0</v>
      </c>
      <c r="AN279" s="21">
        <f>MALE_FLOWER_Prod!$O$28</f>
        <v>0</v>
      </c>
      <c r="AO279" s="58">
        <f>MALE_FLOWER_Prod!$M$29</f>
        <v>0</v>
      </c>
      <c r="AP279" s="21">
        <f>MALE_FLOWER_Prod!$O$29</f>
        <v>0</v>
      </c>
      <c r="AQ279" s="58">
        <f>MALE_FLOWER_Prod!$M$30</f>
        <v>0</v>
      </c>
      <c r="AR279" s="21">
        <f>MALE_FLOWER_Prod!$O$30</f>
        <v>0</v>
      </c>
      <c r="AS279" s="58">
        <f>MALE_FLOWER_Prod!$M$31</f>
        <v>0</v>
      </c>
      <c r="AT279" s="21">
        <f>MALE_FLOWER_Prod!$O$31</f>
        <v>0</v>
      </c>
      <c r="AU279" s="58">
        <f>MALE_FLOWER_Prod!$M$32</f>
        <v>0</v>
      </c>
      <c r="AV279" s="21">
        <f>MALE_FLOWER_Prod!$O$32</f>
        <v>0</v>
      </c>
      <c r="AW279" s="58">
        <f>MALE_FLOWER_Prod!$M$33</f>
        <v>0</v>
      </c>
      <c r="AX279" s="21">
        <f>MALE_FLOWER_Prod!$O$33</f>
        <v>0</v>
      </c>
      <c r="AY279" s="58">
        <f>MALE_FLOWER_Prod!$M$34</f>
        <v>0</v>
      </c>
      <c r="AZ279" s="21">
        <f>MALE_FLOWER_Prod!$O$34</f>
        <v>0</v>
      </c>
      <c r="BA279" s="58">
        <f>MALE_FLOWER_Prod!$M$35</f>
        <v>0</v>
      </c>
      <c r="BB279" s="21">
        <f>MALE_FLOWER_Prod!$O$35</f>
        <v>0</v>
      </c>
      <c r="BC279" s="58">
        <f>MALE_FLOWER_Prod!$M$36</f>
        <v>0</v>
      </c>
      <c r="BD279" s="21">
        <f>MALE_FLOWER_Prod!$O$36</f>
        <v>0</v>
      </c>
      <c r="BE279" s="58">
        <f>MALE_FLOWER_Prod!$M$37</f>
        <v>0</v>
      </c>
      <c r="BF279" s="21">
        <f>MALE_FLOWER_Prod!$O$37</f>
        <v>0</v>
      </c>
      <c r="BG279" s="52" t="s">
        <v>69</v>
      </c>
      <c r="BH279" s="16"/>
    </row>
    <row r="280" spans="1:60" x14ac:dyDescent="0.2">
      <c r="A280" s="20"/>
      <c r="B280" s="12" t="s">
        <v>375</v>
      </c>
      <c r="C280" s="211" t="s">
        <v>766</v>
      </c>
      <c r="D280" s="15" t="s">
        <v>12</v>
      </c>
      <c r="E280" s="9" t="s">
        <v>0</v>
      </c>
      <c r="F280" s="40" t="s">
        <v>7</v>
      </c>
      <c r="G280" s="46">
        <f>MALE_FLOWER_Prod!$P$9</f>
        <v>1</v>
      </c>
      <c r="H280" s="72">
        <f>MALE_FLOWER_Prod!$P$10</f>
        <v>1</v>
      </c>
      <c r="I280" s="58">
        <f>MALE_FLOWER_Prod!$M$13</f>
        <v>0</v>
      </c>
      <c r="J280" s="21">
        <f>MALE_FLOWER_Prod!$P$13</f>
        <v>0</v>
      </c>
      <c r="K280" s="58">
        <f>MALE_FLOWER_Prod!$M$14</f>
        <v>0</v>
      </c>
      <c r="L280" s="21">
        <f>MALE_FLOWER_Prod!$P$14</f>
        <v>0</v>
      </c>
      <c r="M280" s="58">
        <f>MALE_FLOWER_Prod!$M$15</f>
        <v>0</v>
      </c>
      <c r="N280" s="21">
        <f>MALE_FLOWER_Prod!$P$15</f>
        <v>0</v>
      </c>
      <c r="O280" s="58">
        <f>MALE_FLOWER_Prod!$M$16</f>
        <v>0</v>
      </c>
      <c r="P280" s="21">
        <f>MALE_FLOWER_Prod!$P$16</f>
        <v>0</v>
      </c>
      <c r="Q280" s="58">
        <f>MALE_FLOWER_Prod!$M$17</f>
        <v>0</v>
      </c>
      <c r="R280" s="21">
        <f>MALE_FLOWER_Prod!$P$17</f>
        <v>0</v>
      </c>
      <c r="S280" s="58">
        <f>MALE_FLOWER_Prod!$M$18</f>
        <v>0</v>
      </c>
      <c r="T280" s="21">
        <f>MALE_FLOWER_Prod!$P$18</f>
        <v>0</v>
      </c>
      <c r="U280" s="58">
        <f>MALE_FLOWER_Prod!$M$19</f>
        <v>0</v>
      </c>
      <c r="V280" s="21">
        <f>MALE_FLOWER_Prod!$P$19</f>
        <v>0</v>
      </c>
      <c r="W280" s="58">
        <f>MALE_FLOWER_Prod!$M$20</f>
        <v>0</v>
      </c>
      <c r="X280" s="21">
        <f>MALE_FLOWER_Prod!$P$20</f>
        <v>0</v>
      </c>
      <c r="Y280" s="58">
        <f>MALE_FLOWER_Prod!$M$21</f>
        <v>0</v>
      </c>
      <c r="Z280" s="21">
        <f>MALE_FLOWER_Prod!$P$21</f>
        <v>0</v>
      </c>
      <c r="AA280" s="58">
        <f>MALE_FLOWER_Prod!$M$22</f>
        <v>0</v>
      </c>
      <c r="AB280" s="21">
        <f>MALE_FLOWER_Prod!$P$22</f>
        <v>0</v>
      </c>
      <c r="AC280" s="58">
        <f>MALE_FLOWER_Prod!$M$23</f>
        <v>0</v>
      </c>
      <c r="AD280" s="21">
        <f>MALE_FLOWER_Prod!$P$23</f>
        <v>0</v>
      </c>
      <c r="AE280" s="58">
        <f>MALE_FLOWER_Prod!$M$24</f>
        <v>0</v>
      </c>
      <c r="AF280" s="21">
        <f>MALE_FLOWER_Prod!$P$24</f>
        <v>0</v>
      </c>
      <c r="AG280" s="58">
        <f>MALE_FLOWER_Prod!$M$25</f>
        <v>0</v>
      </c>
      <c r="AH280" s="21">
        <f>MALE_FLOWER_Prod!$P$25</f>
        <v>0</v>
      </c>
      <c r="AI280" s="58">
        <f>MALE_FLOWER_Prod!$M$26</f>
        <v>0</v>
      </c>
      <c r="AJ280" s="21">
        <f>MALE_FLOWER_Prod!$P$26</f>
        <v>0</v>
      </c>
      <c r="AK280" s="58">
        <f>MALE_FLOWER_Prod!$M$27</f>
        <v>0</v>
      </c>
      <c r="AL280" s="21">
        <f>MALE_FLOWER_Prod!$P$27</f>
        <v>0</v>
      </c>
      <c r="AM280" s="58">
        <f>MALE_FLOWER_Prod!$M$28</f>
        <v>0</v>
      </c>
      <c r="AN280" s="21">
        <f>MALE_FLOWER_Prod!$P$28</f>
        <v>0</v>
      </c>
      <c r="AO280" s="58">
        <f>MALE_FLOWER_Prod!$M$29</f>
        <v>0</v>
      </c>
      <c r="AP280" s="21">
        <f>MALE_FLOWER_Prod!$P$29</f>
        <v>0</v>
      </c>
      <c r="AQ280" s="58">
        <f>MALE_FLOWER_Prod!$M$30</f>
        <v>0</v>
      </c>
      <c r="AR280" s="21">
        <f>MALE_FLOWER_Prod!$P$30</f>
        <v>0</v>
      </c>
      <c r="AS280" s="58">
        <f>MALE_FLOWER_Prod!$M$31</f>
        <v>0</v>
      </c>
      <c r="AT280" s="21">
        <f>MALE_FLOWER_Prod!$P$31</f>
        <v>0</v>
      </c>
      <c r="AU280" s="58">
        <f>MALE_FLOWER_Prod!$M$32</f>
        <v>0</v>
      </c>
      <c r="AV280" s="21">
        <f>MALE_FLOWER_Prod!$P$32</f>
        <v>0</v>
      </c>
      <c r="AW280" s="58">
        <f>MALE_FLOWER_Prod!$M$33</f>
        <v>0</v>
      </c>
      <c r="AX280" s="21">
        <f>MALE_FLOWER_Prod!$P$33</f>
        <v>0</v>
      </c>
      <c r="AY280" s="58">
        <f>MALE_FLOWER_Prod!$M$34</f>
        <v>0</v>
      </c>
      <c r="AZ280" s="21">
        <f>MALE_FLOWER_Prod!$P$34</f>
        <v>0</v>
      </c>
      <c r="BA280" s="58">
        <f>MALE_FLOWER_Prod!$M$35</f>
        <v>0</v>
      </c>
      <c r="BB280" s="21">
        <f>MALE_FLOWER_Prod!$P$35</f>
        <v>0</v>
      </c>
      <c r="BC280" s="58">
        <f>MALE_FLOWER_Prod!$M$36</f>
        <v>0</v>
      </c>
      <c r="BD280" s="21">
        <f>MALE_FLOWER_Prod!$P$36</f>
        <v>0</v>
      </c>
      <c r="BE280" s="58">
        <f>MALE_FLOWER_Prod!$M$37</f>
        <v>0</v>
      </c>
      <c r="BF280" s="21">
        <f>MALE_FLOWER_Prod!$P$37</f>
        <v>0</v>
      </c>
      <c r="BG280" s="52" t="s">
        <v>69</v>
      </c>
      <c r="BH280" s="16"/>
    </row>
    <row r="281" spans="1:60" x14ac:dyDescent="0.2">
      <c r="A281" s="20"/>
      <c r="B281" s="12" t="s">
        <v>376</v>
      </c>
      <c r="C281" s="211" t="s">
        <v>767</v>
      </c>
      <c r="D281" s="15" t="s">
        <v>12</v>
      </c>
      <c r="E281" s="9" t="s">
        <v>0</v>
      </c>
      <c r="F281" s="40" t="s">
        <v>7</v>
      </c>
      <c r="G281" s="46">
        <f>MALE_FLOWER_Prod!$Q$9</f>
        <v>1</v>
      </c>
      <c r="H281" s="72">
        <f>MALE_FLOWER_Prod!$Q$10</f>
        <v>1</v>
      </c>
      <c r="I281" s="58">
        <f>MALE_FLOWER_Prod!$M$13</f>
        <v>0</v>
      </c>
      <c r="J281" s="21">
        <f>MALE_FLOWER_Prod!$Q$13</f>
        <v>0</v>
      </c>
      <c r="K281" s="58">
        <f>MALE_FLOWER_Prod!$M$14</f>
        <v>0</v>
      </c>
      <c r="L281" s="21">
        <f>MALE_FLOWER_Prod!$Q$14</f>
        <v>0</v>
      </c>
      <c r="M281" s="58">
        <f>MALE_FLOWER_Prod!$M$15</f>
        <v>0</v>
      </c>
      <c r="N281" s="21">
        <f>MALE_FLOWER_Prod!$Q$15</f>
        <v>0</v>
      </c>
      <c r="O281" s="58">
        <f>MALE_FLOWER_Prod!$M$16</f>
        <v>0</v>
      </c>
      <c r="P281" s="21">
        <f>MALE_FLOWER_Prod!$Q$16</f>
        <v>0</v>
      </c>
      <c r="Q281" s="58">
        <f>MALE_FLOWER_Prod!$M$17</f>
        <v>0</v>
      </c>
      <c r="R281" s="21">
        <f>MALE_FLOWER_Prod!$Q$17</f>
        <v>0</v>
      </c>
      <c r="S281" s="58">
        <f>MALE_FLOWER_Prod!$M$18</f>
        <v>0</v>
      </c>
      <c r="T281" s="21">
        <f>MALE_FLOWER_Prod!$Q$18</f>
        <v>0</v>
      </c>
      <c r="U281" s="58">
        <f>MALE_FLOWER_Prod!$M$19</f>
        <v>0</v>
      </c>
      <c r="V281" s="21">
        <f>MALE_FLOWER_Prod!$Q$19</f>
        <v>0</v>
      </c>
      <c r="W281" s="58">
        <f>MALE_FLOWER_Prod!$M$20</f>
        <v>0</v>
      </c>
      <c r="X281" s="21">
        <f>MALE_FLOWER_Prod!$Q$20</f>
        <v>0</v>
      </c>
      <c r="Y281" s="58">
        <f>MALE_FLOWER_Prod!$M$21</f>
        <v>0</v>
      </c>
      <c r="Z281" s="21">
        <f>MALE_FLOWER_Prod!$Q$21</f>
        <v>0</v>
      </c>
      <c r="AA281" s="58">
        <f>MALE_FLOWER_Prod!$M$22</f>
        <v>0</v>
      </c>
      <c r="AB281" s="21">
        <f>MALE_FLOWER_Prod!$Q$22</f>
        <v>0</v>
      </c>
      <c r="AC281" s="58">
        <f>MALE_FLOWER_Prod!$M$23</f>
        <v>0</v>
      </c>
      <c r="AD281" s="21">
        <f>MALE_FLOWER_Prod!$Q$23</f>
        <v>0</v>
      </c>
      <c r="AE281" s="58">
        <f>MALE_FLOWER_Prod!$M$24</f>
        <v>0</v>
      </c>
      <c r="AF281" s="21">
        <f>MALE_FLOWER_Prod!$Q$24</f>
        <v>0</v>
      </c>
      <c r="AG281" s="58">
        <f>MALE_FLOWER_Prod!$M$25</f>
        <v>0</v>
      </c>
      <c r="AH281" s="21">
        <f>MALE_FLOWER_Prod!$Q$25</f>
        <v>0</v>
      </c>
      <c r="AI281" s="58">
        <f>MALE_FLOWER_Prod!$M$26</f>
        <v>0</v>
      </c>
      <c r="AJ281" s="21">
        <f>MALE_FLOWER_Prod!$Q$26</f>
        <v>0</v>
      </c>
      <c r="AK281" s="58">
        <f>MALE_FLOWER_Prod!$M$27</f>
        <v>0</v>
      </c>
      <c r="AL281" s="21">
        <f>MALE_FLOWER_Prod!$Q$27</f>
        <v>0</v>
      </c>
      <c r="AM281" s="58">
        <f>MALE_FLOWER_Prod!$M$28</f>
        <v>0</v>
      </c>
      <c r="AN281" s="21">
        <f>MALE_FLOWER_Prod!$Q$28</f>
        <v>0</v>
      </c>
      <c r="AO281" s="58">
        <f>MALE_FLOWER_Prod!$M$29</f>
        <v>0</v>
      </c>
      <c r="AP281" s="21">
        <f>MALE_FLOWER_Prod!$Q$29</f>
        <v>0</v>
      </c>
      <c r="AQ281" s="58">
        <f>MALE_FLOWER_Prod!$M$30</f>
        <v>0</v>
      </c>
      <c r="AR281" s="21">
        <f>MALE_FLOWER_Prod!$Q$30</f>
        <v>0</v>
      </c>
      <c r="AS281" s="58">
        <f>MALE_FLOWER_Prod!$M$31</f>
        <v>0</v>
      </c>
      <c r="AT281" s="21">
        <f>MALE_FLOWER_Prod!$Q$31</f>
        <v>0</v>
      </c>
      <c r="AU281" s="58">
        <f>MALE_FLOWER_Prod!$M$32</f>
        <v>0</v>
      </c>
      <c r="AV281" s="21">
        <f>MALE_FLOWER_Prod!$Q$32</f>
        <v>0</v>
      </c>
      <c r="AW281" s="58">
        <f>MALE_FLOWER_Prod!$M$33</f>
        <v>0</v>
      </c>
      <c r="AX281" s="21">
        <f>MALE_FLOWER_Prod!$Q$33</f>
        <v>0</v>
      </c>
      <c r="AY281" s="58">
        <f>MALE_FLOWER_Prod!$M$34</f>
        <v>0</v>
      </c>
      <c r="AZ281" s="21">
        <f>MALE_FLOWER_Prod!$Q$34</f>
        <v>0</v>
      </c>
      <c r="BA281" s="58">
        <f>MALE_FLOWER_Prod!$M$35</f>
        <v>0</v>
      </c>
      <c r="BB281" s="21">
        <f>MALE_FLOWER_Prod!$Q$35</f>
        <v>0</v>
      </c>
      <c r="BC281" s="58">
        <f>MALE_FLOWER_Prod!$M$36</f>
        <v>0</v>
      </c>
      <c r="BD281" s="21">
        <f>MALE_FLOWER_Prod!$Q$36</f>
        <v>0</v>
      </c>
      <c r="BE281" s="58">
        <f>MALE_FLOWER_Prod!$M$37</f>
        <v>0</v>
      </c>
      <c r="BF281" s="21">
        <f>MALE_FLOWER_Prod!$Q$37</f>
        <v>0</v>
      </c>
      <c r="BG281" s="52" t="s">
        <v>69</v>
      </c>
      <c r="BH281" s="16"/>
    </row>
    <row r="282" spans="1:60" x14ac:dyDescent="0.2">
      <c r="A282" s="20"/>
      <c r="B282" s="10" t="s">
        <v>367</v>
      </c>
      <c r="C282" s="2" t="s">
        <v>768</v>
      </c>
      <c r="D282" s="15" t="s">
        <v>12</v>
      </c>
      <c r="E282" s="9" t="s">
        <v>3</v>
      </c>
      <c r="F282" s="40" t="s">
        <v>6</v>
      </c>
      <c r="G282" s="46">
        <f>MALE_FLOWER_Prod!$V$9</f>
        <v>1</v>
      </c>
      <c r="H282" s="72">
        <f>MALE_FLOWER_Prod!$V$10</f>
        <v>1</v>
      </c>
      <c r="I282" s="58">
        <f>MALE_FLOWER_Prod!$U$13</f>
        <v>0</v>
      </c>
      <c r="J282" s="21">
        <f>MALE_FLOWER_Prod!$V$13</f>
        <v>137</v>
      </c>
      <c r="K282" s="58">
        <f>MALE_FLOWER_Prod!$U$14</f>
        <v>0</v>
      </c>
      <c r="L282" s="21">
        <f>MALE_FLOWER_Prod!$V$14</f>
        <v>0</v>
      </c>
      <c r="M282" s="58">
        <f>MALE_FLOWER_Prod!$U$15</f>
        <v>0</v>
      </c>
      <c r="N282" s="21">
        <f>MALE_FLOWER_Prod!$V$15</f>
        <v>0</v>
      </c>
      <c r="O282" s="58">
        <f>MALE_FLOWER_Prod!$U$16</f>
        <v>0</v>
      </c>
      <c r="P282" s="21">
        <f>MALE_FLOWER_Prod!$V$16</f>
        <v>0</v>
      </c>
      <c r="Q282" s="58">
        <f>MALE_FLOWER_Prod!$U$17</f>
        <v>0</v>
      </c>
      <c r="R282" s="21">
        <f>MALE_FLOWER_Prod!$V$17</f>
        <v>0</v>
      </c>
      <c r="S282" s="58">
        <f>MALE_FLOWER_Prod!$U$18</f>
        <v>0</v>
      </c>
      <c r="T282" s="21">
        <f>MALE_FLOWER_Prod!$V$18</f>
        <v>0</v>
      </c>
      <c r="U282" s="58">
        <f>MALE_FLOWER_Prod!$U$19</f>
        <v>0</v>
      </c>
      <c r="V282" s="21">
        <f>MALE_FLOWER_Prod!$V$19</f>
        <v>0</v>
      </c>
      <c r="W282" s="58">
        <f>MALE_FLOWER_Prod!$U$20</f>
        <v>0</v>
      </c>
      <c r="X282" s="21">
        <f>MALE_FLOWER_Prod!$V$20</f>
        <v>0</v>
      </c>
      <c r="Y282" s="58">
        <f>MALE_FLOWER_Prod!$U$21</f>
        <v>0</v>
      </c>
      <c r="Z282" s="21">
        <f>MALE_FLOWER_Prod!$V$21</f>
        <v>0</v>
      </c>
      <c r="AA282" s="58">
        <f>MALE_FLOWER_Prod!$U$22</f>
        <v>0</v>
      </c>
      <c r="AB282" s="21">
        <f>MALE_FLOWER_Prod!$V$22</f>
        <v>0</v>
      </c>
      <c r="AC282" s="58">
        <f>MALE_FLOWER_Prod!$U$23</f>
        <v>0</v>
      </c>
      <c r="AD282" s="21">
        <f>MALE_FLOWER_Prod!$V$23</f>
        <v>0</v>
      </c>
      <c r="AE282" s="58">
        <f>MALE_FLOWER_Prod!$U$24</f>
        <v>0</v>
      </c>
      <c r="AF282" s="21">
        <f>MALE_FLOWER_Prod!$V$24</f>
        <v>0</v>
      </c>
      <c r="AG282" s="58">
        <f>MALE_FLOWER_Prod!$U$25</f>
        <v>0</v>
      </c>
      <c r="AH282" s="21">
        <f>MALE_FLOWER_Prod!$V$25</f>
        <v>0</v>
      </c>
      <c r="AI282" s="58">
        <f>MALE_FLOWER_Prod!$U$26</f>
        <v>0</v>
      </c>
      <c r="AJ282" s="21">
        <f>MALE_FLOWER_Prod!$V$26</f>
        <v>0</v>
      </c>
      <c r="AK282" s="58">
        <f>MALE_FLOWER_Prod!$U$27</f>
        <v>0</v>
      </c>
      <c r="AL282" s="21">
        <f>MALE_FLOWER_Prod!$V$27</f>
        <v>0</v>
      </c>
      <c r="AM282" s="58">
        <f>MALE_FLOWER_Prod!$U$28</f>
        <v>0</v>
      </c>
      <c r="AN282" s="21">
        <f>MALE_FLOWER_Prod!$V$28</f>
        <v>0</v>
      </c>
      <c r="AO282" s="58">
        <f>MALE_FLOWER_Prod!$U$29</f>
        <v>0</v>
      </c>
      <c r="AP282" s="21">
        <f>MALE_FLOWER_Prod!$V$29</f>
        <v>0</v>
      </c>
      <c r="AQ282" s="58">
        <f>MALE_FLOWER_Prod!$U$30</f>
        <v>0</v>
      </c>
      <c r="AR282" s="21">
        <f>MALE_FLOWER_Prod!$V$30</f>
        <v>0</v>
      </c>
      <c r="AS282" s="58">
        <f>MALE_FLOWER_Prod!$U$31</f>
        <v>0</v>
      </c>
      <c r="AT282" s="21">
        <f>MALE_FLOWER_Prod!$V$31</f>
        <v>0</v>
      </c>
      <c r="AU282" s="58">
        <f>MALE_FLOWER_Prod!$U$32</f>
        <v>0</v>
      </c>
      <c r="AV282" s="21">
        <f>MALE_FLOWER_Prod!$V$32</f>
        <v>0</v>
      </c>
      <c r="AW282" s="58">
        <f>MALE_FLOWER_Prod!$U$33</f>
        <v>0</v>
      </c>
      <c r="AX282" s="21">
        <f>MALE_FLOWER_Prod!$V$33</f>
        <v>0</v>
      </c>
      <c r="AY282" s="58">
        <f>MALE_FLOWER_Prod!$U$34</f>
        <v>0</v>
      </c>
      <c r="AZ282" s="21">
        <f>MALE_FLOWER_Prod!$V$34</f>
        <v>0</v>
      </c>
      <c r="BA282" s="58">
        <f>MALE_FLOWER_Prod!$U$35</f>
        <v>0</v>
      </c>
      <c r="BB282" s="21">
        <f>MALE_FLOWER_Prod!$V$35</f>
        <v>0</v>
      </c>
      <c r="BC282" s="58">
        <f>MALE_FLOWER_Prod!$U$36</f>
        <v>0</v>
      </c>
      <c r="BD282" s="21">
        <f>MALE_FLOWER_Prod!$V$36</f>
        <v>0</v>
      </c>
      <c r="BE282" s="58">
        <f>MALE_FLOWER_Prod!$U$37</f>
        <v>0</v>
      </c>
      <c r="BF282" s="21">
        <f>MALE_FLOWER_Prod!$V$37</f>
        <v>0</v>
      </c>
      <c r="BG282" s="52" t="s">
        <v>69</v>
      </c>
      <c r="BH282" s="16"/>
    </row>
    <row r="283" spans="1:60" x14ac:dyDescent="0.2">
      <c r="A283" s="20"/>
      <c r="B283" s="11" t="s">
        <v>368</v>
      </c>
      <c r="C283" s="2" t="s">
        <v>362</v>
      </c>
      <c r="D283" s="15" t="s">
        <v>12</v>
      </c>
      <c r="E283" s="9" t="s">
        <v>3</v>
      </c>
      <c r="F283" s="40" t="s">
        <v>6</v>
      </c>
      <c r="G283" s="46">
        <f>MALE_FLOWER_Prod!$W$9</f>
        <v>1</v>
      </c>
      <c r="H283" s="72">
        <f>MALE_FLOWER_Prod!$W$10</f>
        <v>1</v>
      </c>
      <c r="I283" s="58">
        <f>MALE_FLOWER_Prod!$U$13</f>
        <v>0</v>
      </c>
      <c r="J283" s="21">
        <f>MALE_FLOWER_Prod!$W$13</f>
        <v>0</v>
      </c>
      <c r="K283" s="58">
        <f>MALE_FLOWER_Prod!$U$14</f>
        <v>0</v>
      </c>
      <c r="L283" s="21">
        <f>MALE_FLOWER_Prod!$W$14</f>
        <v>0</v>
      </c>
      <c r="M283" s="58">
        <f>MALE_FLOWER_Prod!$U$15</f>
        <v>0</v>
      </c>
      <c r="N283" s="21">
        <f>MALE_FLOWER_Prod!$W$15</f>
        <v>0</v>
      </c>
      <c r="O283" s="58">
        <f>MALE_FLOWER_Prod!$U$16</f>
        <v>0</v>
      </c>
      <c r="P283" s="21">
        <f>MALE_FLOWER_Prod!$W$16</f>
        <v>0</v>
      </c>
      <c r="Q283" s="58">
        <f>MALE_FLOWER_Prod!$U$17</f>
        <v>0</v>
      </c>
      <c r="R283" s="21">
        <f>MALE_FLOWER_Prod!$W$17</f>
        <v>0</v>
      </c>
      <c r="S283" s="58">
        <f>MALE_FLOWER_Prod!$U$18</f>
        <v>0</v>
      </c>
      <c r="T283" s="21">
        <f>MALE_FLOWER_Prod!$W$18</f>
        <v>0</v>
      </c>
      <c r="U283" s="58">
        <f>MALE_FLOWER_Prod!$U$19</f>
        <v>0</v>
      </c>
      <c r="V283" s="21">
        <f>MALE_FLOWER_Prod!$W$19</f>
        <v>0</v>
      </c>
      <c r="W283" s="58">
        <f>MALE_FLOWER_Prod!$U$20</f>
        <v>0</v>
      </c>
      <c r="X283" s="21">
        <f>MALE_FLOWER_Prod!$W$20</f>
        <v>0</v>
      </c>
      <c r="Y283" s="58">
        <f>MALE_FLOWER_Prod!$U$21</f>
        <v>0</v>
      </c>
      <c r="Z283" s="21">
        <f>MALE_FLOWER_Prod!$W$21</f>
        <v>0</v>
      </c>
      <c r="AA283" s="58">
        <f>MALE_FLOWER_Prod!$U$22</f>
        <v>0</v>
      </c>
      <c r="AB283" s="21">
        <f>MALE_FLOWER_Prod!$W$22</f>
        <v>0</v>
      </c>
      <c r="AC283" s="58">
        <f>MALE_FLOWER_Prod!$U$23</f>
        <v>0</v>
      </c>
      <c r="AD283" s="21">
        <f>MALE_FLOWER_Prod!$W$23</f>
        <v>0</v>
      </c>
      <c r="AE283" s="58">
        <f>MALE_FLOWER_Prod!$U$24</f>
        <v>0</v>
      </c>
      <c r="AF283" s="21">
        <f>MALE_FLOWER_Prod!$W$24</f>
        <v>0</v>
      </c>
      <c r="AG283" s="58">
        <f>MALE_FLOWER_Prod!$U$25</f>
        <v>0</v>
      </c>
      <c r="AH283" s="21">
        <f>MALE_FLOWER_Prod!$W$25</f>
        <v>0</v>
      </c>
      <c r="AI283" s="58">
        <f>MALE_FLOWER_Prod!$U$26</f>
        <v>0</v>
      </c>
      <c r="AJ283" s="21">
        <f>MALE_FLOWER_Prod!$W$26</f>
        <v>0</v>
      </c>
      <c r="AK283" s="58">
        <f>MALE_FLOWER_Prod!$U$27</f>
        <v>0</v>
      </c>
      <c r="AL283" s="21">
        <f>MALE_FLOWER_Prod!$W$27</f>
        <v>0</v>
      </c>
      <c r="AM283" s="58">
        <f>MALE_FLOWER_Prod!$U$28</f>
        <v>0</v>
      </c>
      <c r="AN283" s="21">
        <f>MALE_FLOWER_Prod!$W$28</f>
        <v>0</v>
      </c>
      <c r="AO283" s="58">
        <f>MALE_FLOWER_Prod!$U$29</f>
        <v>0</v>
      </c>
      <c r="AP283" s="21">
        <f>MALE_FLOWER_Prod!$W$29</f>
        <v>0</v>
      </c>
      <c r="AQ283" s="58">
        <f>MALE_FLOWER_Prod!$U$30</f>
        <v>0</v>
      </c>
      <c r="AR283" s="21">
        <f>MALE_FLOWER_Prod!$W$30</f>
        <v>0</v>
      </c>
      <c r="AS283" s="58">
        <f>MALE_FLOWER_Prod!$U$31</f>
        <v>0</v>
      </c>
      <c r="AT283" s="21">
        <f>MALE_FLOWER_Prod!$W$31</f>
        <v>0</v>
      </c>
      <c r="AU283" s="58">
        <f>MALE_FLOWER_Prod!$U$32</f>
        <v>0</v>
      </c>
      <c r="AV283" s="21">
        <f>MALE_FLOWER_Prod!$W$32</f>
        <v>0</v>
      </c>
      <c r="AW283" s="58">
        <f>MALE_FLOWER_Prod!$U$33</f>
        <v>0</v>
      </c>
      <c r="AX283" s="21">
        <f>MALE_FLOWER_Prod!$W$33</f>
        <v>0</v>
      </c>
      <c r="AY283" s="58">
        <f>MALE_FLOWER_Prod!$U$34</f>
        <v>0</v>
      </c>
      <c r="AZ283" s="21">
        <f>MALE_FLOWER_Prod!$W$34</f>
        <v>0</v>
      </c>
      <c r="BA283" s="58">
        <f>MALE_FLOWER_Prod!$U$35</f>
        <v>0</v>
      </c>
      <c r="BB283" s="21">
        <f>MALE_FLOWER_Prod!$W$35</f>
        <v>0</v>
      </c>
      <c r="BC283" s="58">
        <f>MALE_FLOWER_Prod!$U$36</f>
        <v>0</v>
      </c>
      <c r="BD283" s="21">
        <f>MALE_FLOWER_Prod!$W$36</f>
        <v>0</v>
      </c>
      <c r="BE283" s="58">
        <f>MALE_FLOWER_Prod!$U$37</f>
        <v>0</v>
      </c>
      <c r="BF283" s="21">
        <f>MALE_FLOWER_Prod!$W$37</f>
        <v>0</v>
      </c>
      <c r="BG283" s="52" t="s">
        <v>69</v>
      </c>
      <c r="BH283" s="16"/>
    </row>
    <row r="284" spans="1:60" x14ac:dyDescent="0.2">
      <c r="A284" s="20"/>
      <c r="B284" s="11" t="s">
        <v>301</v>
      </c>
      <c r="C284" s="2" t="s">
        <v>345</v>
      </c>
      <c r="D284" s="15" t="s">
        <v>12</v>
      </c>
      <c r="E284" s="2" t="s">
        <v>3</v>
      </c>
      <c r="F284" s="40" t="s">
        <v>6</v>
      </c>
      <c r="G284" s="46">
        <f>MALE_FLOWER_Prod!$Z$9</f>
        <v>1</v>
      </c>
      <c r="H284" s="72">
        <f>MALE_FLOWER_Prod!$Z$10</f>
        <v>1</v>
      </c>
      <c r="I284" s="58">
        <f>MALE_FLOWER_Prod!$Y$13</f>
        <v>0</v>
      </c>
      <c r="J284" s="21">
        <f>MALE_FLOWER_Prod!$Z$13</f>
        <v>10</v>
      </c>
      <c r="K284" s="58">
        <f>MALE_FLOWER_Prod!$Y$14</f>
        <v>0</v>
      </c>
      <c r="L284" s="21">
        <f>MALE_FLOWER_Prod!$Z$14</f>
        <v>0</v>
      </c>
      <c r="M284" s="58">
        <f>MALE_FLOWER_Prod!$Y$15</f>
        <v>0</v>
      </c>
      <c r="N284" s="21">
        <f>MALE_FLOWER_Prod!$Z$15</f>
        <v>0</v>
      </c>
      <c r="O284" s="58">
        <f>MALE_FLOWER_Prod!$Y$16</f>
        <v>0</v>
      </c>
      <c r="P284" s="21">
        <f>MALE_FLOWER_Prod!$Z$16</f>
        <v>0</v>
      </c>
      <c r="Q284" s="58">
        <f>MALE_FLOWER_Prod!$Y$17</f>
        <v>0</v>
      </c>
      <c r="R284" s="21">
        <f>MALE_FLOWER_Prod!$Z$17</f>
        <v>0</v>
      </c>
      <c r="S284" s="58">
        <f>MALE_FLOWER_Prod!$Y$18</f>
        <v>0</v>
      </c>
      <c r="T284" s="21">
        <f>MALE_FLOWER_Prod!$Z$18</f>
        <v>0</v>
      </c>
      <c r="U284" s="58">
        <f>MALE_FLOWER_Prod!$Y$19</f>
        <v>0</v>
      </c>
      <c r="V284" s="21">
        <f>MALE_FLOWER_Prod!$Z$19</f>
        <v>0</v>
      </c>
      <c r="W284" s="58">
        <f>MALE_FLOWER_Prod!$Y$20</f>
        <v>0</v>
      </c>
      <c r="X284" s="21">
        <f>MALE_FLOWER_Prod!$Z$20</f>
        <v>0</v>
      </c>
      <c r="Y284" s="58">
        <f>MALE_FLOWER_Prod!$Y$21</f>
        <v>0</v>
      </c>
      <c r="Z284" s="21">
        <f>MALE_FLOWER_Prod!$Z$21</f>
        <v>0</v>
      </c>
      <c r="AA284" s="58">
        <f>MALE_FLOWER_Prod!$Y$22</f>
        <v>0</v>
      </c>
      <c r="AB284" s="21">
        <f>MALE_FLOWER_Prod!$Z$22</f>
        <v>0</v>
      </c>
      <c r="AC284" s="58">
        <f>MALE_FLOWER_Prod!$Y$23</f>
        <v>0</v>
      </c>
      <c r="AD284" s="21">
        <f>MALE_FLOWER_Prod!$Z$23</f>
        <v>0</v>
      </c>
      <c r="AE284" s="58">
        <f>MALE_FLOWER_Prod!$Y$24</f>
        <v>0</v>
      </c>
      <c r="AF284" s="21">
        <f>MALE_FLOWER_Prod!$Z$24</f>
        <v>0</v>
      </c>
      <c r="AG284" s="58">
        <f>MALE_FLOWER_Prod!$Y$25</f>
        <v>0</v>
      </c>
      <c r="AH284" s="21">
        <f>MALE_FLOWER_Prod!$Z$25</f>
        <v>0</v>
      </c>
      <c r="AI284" s="58">
        <f>MALE_FLOWER_Prod!$Y$26</f>
        <v>0</v>
      </c>
      <c r="AJ284" s="21">
        <f>MALE_FLOWER_Prod!$Z$26</f>
        <v>0</v>
      </c>
      <c r="AK284" s="58">
        <f>MALE_FLOWER_Prod!$Y$27</f>
        <v>0</v>
      </c>
      <c r="AL284" s="21">
        <f>MALE_FLOWER_Prod!$Z$27</f>
        <v>0</v>
      </c>
      <c r="AM284" s="58">
        <f>MALE_FLOWER_Prod!$Y$28</f>
        <v>0</v>
      </c>
      <c r="AN284" s="21">
        <f>MALE_FLOWER_Prod!$Z$28</f>
        <v>0</v>
      </c>
      <c r="AO284" s="58">
        <f>MALE_FLOWER_Prod!$Y$29</f>
        <v>0</v>
      </c>
      <c r="AP284" s="21">
        <f>MALE_FLOWER_Prod!$Z$29</f>
        <v>0</v>
      </c>
      <c r="AQ284" s="58">
        <f>MALE_FLOWER_Prod!$Y$30</f>
        <v>0</v>
      </c>
      <c r="AR284" s="21">
        <f>MALE_FLOWER_Prod!$Z$30</f>
        <v>0</v>
      </c>
      <c r="AS284" s="58">
        <f>MALE_FLOWER_Prod!$Y$31</f>
        <v>0</v>
      </c>
      <c r="AT284" s="21">
        <f>MALE_FLOWER_Prod!$Z$31</f>
        <v>0</v>
      </c>
      <c r="AU284" s="58">
        <f>MALE_FLOWER_Prod!$Y$32</f>
        <v>0</v>
      </c>
      <c r="AV284" s="21">
        <f>MALE_FLOWER_Prod!$Z$32</f>
        <v>0</v>
      </c>
      <c r="AW284" s="58">
        <f>MALE_FLOWER_Prod!$Y$33</f>
        <v>0</v>
      </c>
      <c r="AX284" s="21">
        <f>MALE_FLOWER_Prod!$Z$33</f>
        <v>0</v>
      </c>
      <c r="AY284" s="58">
        <f>MALE_FLOWER_Prod!$Y$34</f>
        <v>0</v>
      </c>
      <c r="AZ284" s="21">
        <f>MALE_FLOWER_Prod!$Z$34</f>
        <v>0</v>
      </c>
      <c r="BA284" s="58">
        <f>MALE_FLOWER_Prod!$Y$35</f>
        <v>0</v>
      </c>
      <c r="BB284" s="21">
        <f>MALE_FLOWER_Prod!$Z$35</f>
        <v>0</v>
      </c>
      <c r="BC284" s="58">
        <f>MALE_FLOWER_Prod!$Y$36</f>
        <v>0</v>
      </c>
      <c r="BD284" s="21">
        <f>MALE_FLOWER_Prod!$Z$36</f>
        <v>0</v>
      </c>
      <c r="BE284" s="58">
        <f>MALE_FLOWER_Prod!$Y$37</f>
        <v>0</v>
      </c>
      <c r="BF284" s="21">
        <f>MALE_FLOWER_Prod!$Z$37</f>
        <v>0</v>
      </c>
      <c r="BG284" s="52" t="s">
        <v>69</v>
      </c>
      <c r="BH284" s="16"/>
    </row>
    <row r="285" spans="1:60" x14ac:dyDescent="0.2">
      <c r="A285" s="20"/>
      <c r="B285" s="11" t="s">
        <v>302</v>
      </c>
      <c r="C285" s="2" t="s">
        <v>346</v>
      </c>
      <c r="D285" s="15" t="s">
        <v>12</v>
      </c>
      <c r="E285" s="9" t="s">
        <v>3</v>
      </c>
      <c r="F285" s="40" t="s">
        <v>6</v>
      </c>
      <c r="G285" s="46">
        <f>MALE_FLOWER_Prod!$AA$9</f>
        <v>1</v>
      </c>
      <c r="H285" s="72">
        <f>MALE_FLOWER_Prod!$AA$10</f>
        <v>1</v>
      </c>
      <c r="I285" s="58">
        <f>MALE_FLOWER_Prod!$Y$13</f>
        <v>0</v>
      </c>
      <c r="J285" s="21">
        <f>MALE_FLOWER_Prod!$AA$13</f>
        <v>0</v>
      </c>
      <c r="K285" s="58">
        <f>MALE_FLOWER_Prod!$Y$14</f>
        <v>0</v>
      </c>
      <c r="L285" s="21">
        <f>MALE_FLOWER_Prod!$AA$14</f>
        <v>0</v>
      </c>
      <c r="M285" s="58">
        <f>MALE_FLOWER_Prod!$Y$15</f>
        <v>0</v>
      </c>
      <c r="N285" s="21">
        <f>MALE_FLOWER_Prod!$AA$15</f>
        <v>0</v>
      </c>
      <c r="O285" s="58">
        <f>MALE_FLOWER_Prod!$Y$16</f>
        <v>0</v>
      </c>
      <c r="P285" s="21">
        <f>MALE_FLOWER_Prod!$AA$16</f>
        <v>0</v>
      </c>
      <c r="Q285" s="58">
        <f>MALE_FLOWER_Prod!$Y$17</f>
        <v>0</v>
      </c>
      <c r="R285" s="21">
        <f>MALE_FLOWER_Prod!$AA$17</f>
        <v>0</v>
      </c>
      <c r="S285" s="58">
        <f>MALE_FLOWER_Prod!$Y$18</f>
        <v>0</v>
      </c>
      <c r="T285" s="21">
        <f>MALE_FLOWER_Prod!$AA$18</f>
        <v>0</v>
      </c>
      <c r="U285" s="58">
        <f>MALE_FLOWER_Prod!$Y$19</f>
        <v>0</v>
      </c>
      <c r="V285" s="21">
        <f>MALE_FLOWER_Prod!$AA$19</f>
        <v>0</v>
      </c>
      <c r="W285" s="58">
        <f>MALE_FLOWER_Prod!$Y$20</f>
        <v>0</v>
      </c>
      <c r="X285" s="21">
        <f>MALE_FLOWER_Prod!$AA$20</f>
        <v>0</v>
      </c>
      <c r="Y285" s="58">
        <f>MALE_FLOWER_Prod!$Y$21</f>
        <v>0</v>
      </c>
      <c r="Z285" s="21">
        <f>MALE_FLOWER_Prod!$AA$21</f>
        <v>0</v>
      </c>
      <c r="AA285" s="58">
        <f>MALE_FLOWER_Prod!$Y$22</f>
        <v>0</v>
      </c>
      <c r="AB285" s="21">
        <f>MALE_FLOWER_Prod!$AA$22</f>
        <v>0</v>
      </c>
      <c r="AC285" s="58">
        <f>MALE_FLOWER_Prod!$Y$23</f>
        <v>0</v>
      </c>
      <c r="AD285" s="21">
        <f>MALE_FLOWER_Prod!$AA$23</f>
        <v>0</v>
      </c>
      <c r="AE285" s="58">
        <f>MALE_FLOWER_Prod!$Y$24</f>
        <v>0</v>
      </c>
      <c r="AF285" s="21">
        <f>MALE_FLOWER_Prod!$AA$24</f>
        <v>0</v>
      </c>
      <c r="AG285" s="58">
        <f>MALE_FLOWER_Prod!$Y$25</f>
        <v>0</v>
      </c>
      <c r="AH285" s="21">
        <f>MALE_FLOWER_Prod!$AA$25</f>
        <v>0</v>
      </c>
      <c r="AI285" s="58">
        <f>MALE_FLOWER_Prod!$Y$26</f>
        <v>0</v>
      </c>
      <c r="AJ285" s="21">
        <f>MALE_FLOWER_Prod!$AA$26</f>
        <v>0</v>
      </c>
      <c r="AK285" s="58">
        <f>MALE_FLOWER_Prod!$Y$27</f>
        <v>0</v>
      </c>
      <c r="AL285" s="21">
        <f>MALE_FLOWER_Prod!$AA$27</f>
        <v>0</v>
      </c>
      <c r="AM285" s="58">
        <f>MALE_FLOWER_Prod!$Y$28</f>
        <v>0</v>
      </c>
      <c r="AN285" s="21">
        <f>MALE_FLOWER_Prod!$AA$28</f>
        <v>0</v>
      </c>
      <c r="AO285" s="58">
        <f>MALE_FLOWER_Prod!$Y$29</f>
        <v>0</v>
      </c>
      <c r="AP285" s="21">
        <f>MALE_FLOWER_Prod!$AA$29</f>
        <v>0</v>
      </c>
      <c r="AQ285" s="58">
        <f>MALE_FLOWER_Prod!$Y$30</f>
        <v>0</v>
      </c>
      <c r="AR285" s="21">
        <f>MALE_FLOWER_Prod!$AA$30</f>
        <v>0</v>
      </c>
      <c r="AS285" s="58">
        <f>MALE_FLOWER_Prod!$Y$31</f>
        <v>0</v>
      </c>
      <c r="AT285" s="21">
        <f>MALE_FLOWER_Prod!$AA$31</f>
        <v>0</v>
      </c>
      <c r="AU285" s="58">
        <f>MALE_FLOWER_Prod!$Y$32</f>
        <v>0</v>
      </c>
      <c r="AV285" s="21">
        <f>MALE_FLOWER_Prod!$AA$32</f>
        <v>0</v>
      </c>
      <c r="AW285" s="58">
        <f>MALE_FLOWER_Prod!$Y$33</f>
        <v>0</v>
      </c>
      <c r="AX285" s="21">
        <f>MALE_FLOWER_Prod!$AA$33</f>
        <v>0</v>
      </c>
      <c r="AY285" s="58">
        <f>MALE_FLOWER_Prod!$Y$34</f>
        <v>0</v>
      </c>
      <c r="AZ285" s="21">
        <f>MALE_FLOWER_Prod!$AA$34</f>
        <v>0</v>
      </c>
      <c r="BA285" s="58">
        <f>MALE_FLOWER_Prod!$Y$35</f>
        <v>0</v>
      </c>
      <c r="BB285" s="21">
        <f>MALE_FLOWER_Prod!$AA$35</f>
        <v>0</v>
      </c>
      <c r="BC285" s="58">
        <f>MALE_FLOWER_Prod!$Y$36</f>
        <v>0</v>
      </c>
      <c r="BD285" s="21">
        <f>MALE_FLOWER_Prod!$AA$36</f>
        <v>0</v>
      </c>
      <c r="BE285" s="58">
        <f>MALE_FLOWER_Prod!$Y$37</f>
        <v>0</v>
      </c>
      <c r="BF285" s="21">
        <f>MALE_FLOWER_Prod!$AA$37</f>
        <v>0</v>
      </c>
      <c r="BG285" s="52" t="s">
        <v>69</v>
      </c>
      <c r="BH285" s="16"/>
    </row>
    <row r="286" spans="1:60" s="65" customFormat="1" ht="18.75" x14ac:dyDescent="0.25">
      <c r="A286" s="21" t="s">
        <v>69</v>
      </c>
      <c r="B286" s="61"/>
      <c r="C286" s="62" t="s">
        <v>690</v>
      </c>
      <c r="D286" s="62"/>
      <c r="E286" s="62"/>
      <c r="F286" s="62"/>
      <c r="G286" s="61"/>
      <c r="H286" s="67"/>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52" t="s">
        <v>69</v>
      </c>
      <c r="BH286" s="64"/>
    </row>
    <row r="287" spans="1:60" x14ac:dyDescent="0.2">
      <c r="A287" s="20"/>
      <c r="B287" s="11" t="s">
        <v>160</v>
      </c>
      <c r="C287" s="2" t="s">
        <v>164</v>
      </c>
      <c r="D287" s="15" t="s">
        <v>12</v>
      </c>
      <c r="E287" s="9" t="s">
        <v>0</v>
      </c>
      <c r="F287" s="40" t="s">
        <v>7</v>
      </c>
      <c r="G287" s="46">
        <f>MALE_FLOWER_Geom!$D$9</f>
        <v>1</v>
      </c>
      <c r="H287" s="72">
        <f>MALE_FLOWER_Geom!$D$10</f>
        <v>1</v>
      </c>
      <c r="I287" s="58">
        <f>MALE_FLOWER_Geom!$C$13</f>
        <v>0</v>
      </c>
      <c r="J287" s="21">
        <f>MALE_FLOWER_Geom!$D$13</f>
        <v>0.3</v>
      </c>
      <c r="K287" s="58">
        <f>MALE_FLOWER_Geom!$C$14</f>
        <v>0</v>
      </c>
      <c r="L287" s="21">
        <f>MALE_FLOWER_Geom!$D$14</f>
        <v>0</v>
      </c>
      <c r="M287" s="58">
        <f>MALE_FLOWER_Geom!$C$15</f>
        <v>0</v>
      </c>
      <c r="N287" s="21">
        <f>MALE_FLOWER_Geom!$D$15</f>
        <v>0</v>
      </c>
      <c r="O287" s="58">
        <f>MALE_FLOWER_Geom!$C$16</f>
        <v>0</v>
      </c>
      <c r="P287" s="21">
        <f>MALE_FLOWER_Geom!$D$16</f>
        <v>0</v>
      </c>
      <c r="Q287" s="58">
        <f>MALE_FLOWER_Geom!$C$17</f>
        <v>0</v>
      </c>
      <c r="R287" s="21">
        <f>MALE_FLOWER_Geom!$D$17</f>
        <v>0</v>
      </c>
      <c r="S287" s="58">
        <f>MALE_FLOWER_Geom!$C$18</f>
        <v>0</v>
      </c>
      <c r="T287" s="21">
        <f>MALE_FLOWER_Geom!$D$18</f>
        <v>0</v>
      </c>
      <c r="U287" s="58">
        <f>MALE_FLOWER_Geom!$C$19</f>
        <v>0</v>
      </c>
      <c r="V287" s="21">
        <f>MALE_FLOWER_Geom!$D$19</f>
        <v>0</v>
      </c>
      <c r="W287" s="58">
        <f>MALE_FLOWER_Geom!$C$20</f>
        <v>0</v>
      </c>
      <c r="X287" s="21">
        <f>MALE_FLOWER_Geom!$D$20</f>
        <v>0</v>
      </c>
      <c r="Y287" s="58">
        <f>MALE_FLOWER_Geom!$C$21</f>
        <v>0</v>
      </c>
      <c r="Z287" s="21">
        <f>MALE_FLOWER_Geom!$D$21</f>
        <v>0</v>
      </c>
      <c r="AA287" s="58">
        <f>MALE_FLOWER_Geom!$C$22</f>
        <v>0</v>
      </c>
      <c r="AB287" s="21">
        <f>MALE_FLOWER_Geom!$D$22</f>
        <v>0</v>
      </c>
      <c r="AC287" s="58">
        <f>MALE_FLOWER_Geom!$C$23</f>
        <v>0</v>
      </c>
      <c r="AD287" s="21">
        <f>MALE_FLOWER_Geom!$D$23</f>
        <v>0</v>
      </c>
      <c r="AE287" s="58">
        <f>MALE_FLOWER_Geom!$C$24</f>
        <v>0</v>
      </c>
      <c r="AF287" s="21">
        <f>MALE_FLOWER_Geom!$D$24</f>
        <v>0</v>
      </c>
      <c r="AG287" s="58">
        <f>MALE_FLOWER_Geom!$C$25</f>
        <v>0</v>
      </c>
      <c r="AH287" s="21">
        <f>MALE_FLOWER_Geom!$D$25</f>
        <v>0</v>
      </c>
      <c r="AI287" s="58">
        <f>MALE_FLOWER_Geom!$C$26</f>
        <v>0</v>
      </c>
      <c r="AJ287" s="21">
        <f>MALE_FLOWER_Geom!$D$26</f>
        <v>0</v>
      </c>
      <c r="AK287" s="58">
        <f>MALE_FLOWER_Geom!$C$27</f>
        <v>0</v>
      </c>
      <c r="AL287" s="21">
        <f>MALE_FLOWER_Geom!$D$27</f>
        <v>0</v>
      </c>
      <c r="AM287" s="58">
        <f>MALE_FLOWER_Geom!$C$28</f>
        <v>0</v>
      </c>
      <c r="AN287" s="21">
        <f>MALE_FLOWER_Geom!$D$28</f>
        <v>0</v>
      </c>
      <c r="AO287" s="58">
        <f>MALE_FLOWER_Geom!$C$29</f>
        <v>0</v>
      </c>
      <c r="AP287" s="21">
        <f>MALE_FLOWER_Geom!$D$29</f>
        <v>0</v>
      </c>
      <c r="AQ287" s="58">
        <f>MALE_FLOWER_Geom!$C$30</f>
        <v>0</v>
      </c>
      <c r="AR287" s="21">
        <f>MALE_FLOWER_Geom!$D$30</f>
        <v>0</v>
      </c>
      <c r="AS287" s="58">
        <f>MALE_FLOWER_Geom!$C$31</f>
        <v>0</v>
      </c>
      <c r="AT287" s="21">
        <f>MALE_FLOWER_Geom!$D$31</f>
        <v>0</v>
      </c>
      <c r="AU287" s="58">
        <f>MALE_FLOWER_Geom!$C$32</f>
        <v>0</v>
      </c>
      <c r="AV287" s="21">
        <f>MALE_FLOWER_Geom!$D$32</f>
        <v>0</v>
      </c>
      <c r="AW287" s="58">
        <f>MALE_FLOWER_Geom!$C$33</f>
        <v>0</v>
      </c>
      <c r="AX287" s="21">
        <f>MALE_FLOWER_Geom!$D$33</f>
        <v>0</v>
      </c>
      <c r="AY287" s="58">
        <f>MALE_FLOWER_Geom!$C$34</f>
        <v>0</v>
      </c>
      <c r="AZ287" s="21">
        <f>MALE_FLOWER_Geom!$D$34</f>
        <v>0</v>
      </c>
      <c r="BA287" s="58">
        <f>MALE_FLOWER_Geom!$C$35</f>
        <v>0</v>
      </c>
      <c r="BB287" s="21">
        <f>MALE_FLOWER_Geom!$D$35</f>
        <v>0</v>
      </c>
      <c r="BC287" s="58">
        <f>MALE_FLOWER_Geom!$C$36</f>
        <v>0</v>
      </c>
      <c r="BD287" s="21">
        <f>MALE_FLOWER_Geom!$D$36</f>
        <v>0</v>
      </c>
      <c r="BE287" s="58">
        <f>MALE_FLOWER_Geom!$C$37</f>
        <v>0</v>
      </c>
      <c r="BF287" s="21">
        <f>MALE_FLOWER_Geom!$D$37</f>
        <v>0</v>
      </c>
      <c r="BG287" s="52" t="s">
        <v>69</v>
      </c>
      <c r="BH287" s="16"/>
    </row>
    <row r="288" spans="1:60" x14ac:dyDescent="0.2">
      <c r="A288" s="20"/>
      <c r="B288" s="11" t="s">
        <v>161</v>
      </c>
      <c r="C288" s="2" t="s">
        <v>165</v>
      </c>
      <c r="D288" s="15" t="s">
        <v>12</v>
      </c>
      <c r="E288" s="9" t="s">
        <v>0</v>
      </c>
      <c r="F288" s="40" t="s">
        <v>7</v>
      </c>
      <c r="G288" s="46">
        <f>MALE_FLOWER_Geom!$E$9</f>
        <v>1</v>
      </c>
      <c r="H288" s="72">
        <f>MALE_FLOWER_Geom!$E$10</f>
        <v>1</v>
      </c>
      <c r="I288" s="58">
        <f>MALE_FLOWER_Geom!$C$13</f>
        <v>0</v>
      </c>
      <c r="J288" s="21">
        <f>MALE_FLOWER_Geom!$E$13</f>
        <v>0</v>
      </c>
      <c r="K288" s="58">
        <f>MALE_FLOWER_Geom!$C$14</f>
        <v>0</v>
      </c>
      <c r="L288" s="21">
        <f>MALE_FLOWER_Geom!$E$14</f>
        <v>0</v>
      </c>
      <c r="M288" s="58">
        <f>MALE_FLOWER_Geom!$C$15</f>
        <v>0</v>
      </c>
      <c r="N288" s="21">
        <f>MALE_FLOWER_Geom!$E$15</f>
        <v>0</v>
      </c>
      <c r="O288" s="58">
        <f>MALE_FLOWER_Geom!$C$16</f>
        <v>0</v>
      </c>
      <c r="P288" s="21">
        <f>MALE_FLOWER_Geom!$E$16</f>
        <v>0</v>
      </c>
      <c r="Q288" s="58">
        <f>MALE_FLOWER_Geom!$C$17</f>
        <v>0</v>
      </c>
      <c r="R288" s="21">
        <f>MALE_FLOWER_Geom!$E$17</f>
        <v>0</v>
      </c>
      <c r="S288" s="58">
        <f>MALE_FLOWER_Geom!$C$18</f>
        <v>0</v>
      </c>
      <c r="T288" s="21">
        <f>MALE_FLOWER_Geom!$E$18</f>
        <v>0</v>
      </c>
      <c r="U288" s="58">
        <f>MALE_FLOWER_Geom!$C$19</f>
        <v>0</v>
      </c>
      <c r="V288" s="21">
        <f>MALE_FLOWER_Geom!$E$19</f>
        <v>0</v>
      </c>
      <c r="W288" s="58">
        <f>MALE_FLOWER_Geom!$C$20</f>
        <v>0</v>
      </c>
      <c r="X288" s="21">
        <f>MALE_FLOWER_Geom!$E$20</f>
        <v>0</v>
      </c>
      <c r="Y288" s="58">
        <f>MALE_FLOWER_Geom!$C$21</f>
        <v>0</v>
      </c>
      <c r="Z288" s="21">
        <f>MALE_FLOWER_Geom!$E$21</f>
        <v>0</v>
      </c>
      <c r="AA288" s="58">
        <f>MALE_FLOWER_Geom!$C$22</f>
        <v>0</v>
      </c>
      <c r="AB288" s="21">
        <f>MALE_FLOWER_Geom!$E$22</f>
        <v>0</v>
      </c>
      <c r="AC288" s="58">
        <f>MALE_FLOWER_Geom!$C$23</f>
        <v>0</v>
      </c>
      <c r="AD288" s="21">
        <f>MALE_FLOWER_Geom!$E$23</f>
        <v>0</v>
      </c>
      <c r="AE288" s="58">
        <f>MALE_FLOWER_Geom!$C$24</f>
        <v>0</v>
      </c>
      <c r="AF288" s="21">
        <f>MALE_FLOWER_Geom!$E$24</f>
        <v>0</v>
      </c>
      <c r="AG288" s="58">
        <f>MALE_FLOWER_Geom!$C$25</f>
        <v>0</v>
      </c>
      <c r="AH288" s="21">
        <f>MALE_FLOWER_Geom!$E$25</f>
        <v>0</v>
      </c>
      <c r="AI288" s="58">
        <f>MALE_FLOWER_Geom!$C$26</f>
        <v>0</v>
      </c>
      <c r="AJ288" s="21">
        <f>MALE_FLOWER_Geom!$E$26</f>
        <v>0</v>
      </c>
      <c r="AK288" s="58">
        <f>MALE_FLOWER_Geom!$C$27</f>
        <v>0</v>
      </c>
      <c r="AL288" s="21">
        <f>MALE_FLOWER_Geom!$E$27</f>
        <v>0</v>
      </c>
      <c r="AM288" s="58">
        <f>MALE_FLOWER_Geom!$C$28</f>
        <v>0</v>
      </c>
      <c r="AN288" s="21">
        <f>MALE_FLOWER_Geom!$E$28</f>
        <v>0</v>
      </c>
      <c r="AO288" s="58">
        <f>MALE_FLOWER_Geom!$C$29</f>
        <v>0</v>
      </c>
      <c r="AP288" s="21">
        <f>MALE_FLOWER_Geom!$E$29</f>
        <v>0</v>
      </c>
      <c r="AQ288" s="58">
        <f>MALE_FLOWER_Geom!$C$30</f>
        <v>0</v>
      </c>
      <c r="AR288" s="21">
        <f>MALE_FLOWER_Geom!$E$30</f>
        <v>0</v>
      </c>
      <c r="AS288" s="58">
        <f>MALE_FLOWER_Geom!$C$31</f>
        <v>0</v>
      </c>
      <c r="AT288" s="21">
        <f>MALE_FLOWER_Geom!$E$31</f>
        <v>0</v>
      </c>
      <c r="AU288" s="58">
        <f>MALE_FLOWER_Geom!$C$32</f>
        <v>0</v>
      </c>
      <c r="AV288" s="21">
        <f>MALE_FLOWER_Geom!$E$32</f>
        <v>0</v>
      </c>
      <c r="AW288" s="58">
        <f>MALE_FLOWER_Geom!$C$33</f>
        <v>0</v>
      </c>
      <c r="AX288" s="21">
        <f>MALE_FLOWER_Geom!$E$33</f>
        <v>0</v>
      </c>
      <c r="AY288" s="58">
        <f>MALE_FLOWER_Geom!$C$34</f>
        <v>0</v>
      </c>
      <c r="AZ288" s="21">
        <f>MALE_FLOWER_Geom!$E$34</f>
        <v>0</v>
      </c>
      <c r="BA288" s="58">
        <f>MALE_FLOWER_Geom!$C$35</f>
        <v>0</v>
      </c>
      <c r="BB288" s="21">
        <f>MALE_FLOWER_Geom!$E$35</f>
        <v>0</v>
      </c>
      <c r="BC288" s="58">
        <f>MALE_FLOWER_Geom!$C$36</f>
        <v>0</v>
      </c>
      <c r="BD288" s="21">
        <f>MALE_FLOWER_Geom!$E$36</f>
        <v>0</v>
      </c>
      <c r="BE288" s="58">
        <f>MALE_FLOWER_Geom!$C$37</f>
        <v>0</v>
      </c>
      <c r="BF288" s="21">
        <f>MALE_FLOWER_Geom!$E$37</f>
        <v>0</v>
      </c>
      <c r="BG288" s="52" t="s">
        <v>69</v>
      </c>
      <c r="BH288" s="16"/>
    </row>
    <row r="289" spans="1:60" x14ac:dyDescent="0.2">
      <c r="A289" s="20"/>
      <c r="B289" s="11" t="s">
        <v>162</v>
      </c>
      <c r="C289" s="2" t="s">
        <v>166</v>
      </c>
      <c r="D289" s="15" t="s">
        <v>12</v>
      </c>
      <c r="E289" s="9" t="s">
        <v>0</v>
      </c>
      <c r="F289" s="40" t="s">
        <v>7</v>
      </c>
      <c r="G289" s="46">
        <f>MALE_FLOWER_Geom!$H$9</f>
        <v>1</v>
      </c>
      <c r="H289" s="72">
        <f>MALE_FLOWER_Geom!$H$10</f>
        <v>1</v>
      </c>
      <c r="I289" s="58">
        <f>MALE_FLOWER_Geom!$G$13</f>
        <v>0</v>
      </c>
      <c r="J289" s="21">
        <f>MALE_FLOWER_Geom!$H$13</f>
        <v>0.2</v>
      </c>
      <c r="K289" s="58">
        <f>MALE_FLOWER_Geom!$G$14</f>
        <v>0</v>
      </c>
      <c r="L289" s="21">
        <f>MALE_FLOWER_Geom!$H$14</f>
        <v>0</v>
      </c>
      <c r="M289" s="58">
        <f>MALE_FLOWER_Geom!$G$15</f>
        <v>0</v>
      </c>
      <c r="N289" s="21">
        <f>MALE_FLOWER_Geom!$H$15</f>
        <v>0</v>
      </c>
      <c r="O289" s="58">
        <f>MALE_FLOWER_Geom!$G$16</f>
        <v>0</v>
      </c>
      <c r="P289" s="21">
        <f>MALE_FLOWER_Geom!$H$16</f>
        <v>0</v>
      </c>
      <c r="Q289" s="58">
        <f>MALE_FLOWER_Geom!$G$17</f>
        <v>0</v>
      </c>
      <c r="R289" s="21">
        <f>MALE_FLOWER_Geom!$H$17</f>
        <v>0</v>
      </c>
      <c r="S289" s="58">
        <f>MALE_FLOWER_Geom!$G$18</f>
        <v>0</v>
      </c>
      <c r="T289" s="21">
        <f>MALE_FLOWER_Geom!$H$18</f>
        <v>0</v>
      </c>
      <c r="U289" s="58">
        <f>MALE_FLOWER_Geom!$G$19</f>
        <v>0</v>
      </c>
      <c r="V289" s="21">
        <f>MALE_FLOWER_Geom!$H$19</f>
        <v>0</v>
      </c>
      <c r="W289" s="58">
        <f>MALE_FLOWER_Geom!$G$20</f>
        <v>0</v>
      </c>
      <c r="X289" s="21">
        <f>MALE_FLOWER_Geom!$H$20</f>
        <v>0</v>
      </c>
      <c r="Y289" s="58">
        <f>MALE_FLOWER_Geom!$G$21</f>
        <v>0</v>
      </c>
      <c r="Z289" s="21">
        <f>MALE_FLOWER_Geom!$H$21</f>
        <v>0</v>
      </c>
      <c r="AA289" s="58">
        <f>MALE_FLOWER_Geom!$G$22</f>
        <v>0</v>
      </c>
      <c r="AB289" s="21">
        <f>MALE_FLOWER_Geom!$H$22</f>
        <v>0</v>
      </c>
      <c r="AC289" s="58">
        <f>MALE_FLOWER_Geom!$G$23</f>
        <v>0</v>
      </c>
      <c r="AD289" s="21">
        <f>MALE_FLOWER_Geom!$H$23</f>
        <v>0</v>
      </c>
      <c r="AE289" s="58">
        <f>MALE_FLOWER_Geom!$G$24</f>
        <v>0</v>
      </c>
      <c r="AF289" s="21">
        <f>MALE_FLOWER_Geom!$H$24</f>
        <v>0</v>
      </c>
      <c r="AG289" s="58">
        <f>MALE_FLOWER_Geom!$G$25</f>
        <v>0</v>
      </c>
      <c r="AH289" s="21">
        <f>MALE_FLOWER_Geom!$H$25</f>
        <v>0</v>
      </c>
      <c r="AI289" s="58">
        <f>MALE_FLOWER_Geom!$G$26</f>
        <v>0</v>
      </c>
      <c r="AJ289" s="21">
        <f>MALE_FLOWER_Geom!$H$26</f>
        <v>0</v>
      </c>
      <c r="AK289" s="58">
        <f>MALE_FLOWER_Geom!$G$27</f>
        <v>0</v>
      </c>
      <c r="AL289" s="21">
        <f>MALE_FLOWER_Geom!$H$27</f>
        <v>0</v>
      </c>
      <c r="AM289" s="58">
        <f>MALE_FLOWER_Geom!$G$28</f>
        <v>0</v>
      </c>
      <c r="AN289" s="21">
        <f>MALE_FLOWER_Geom!$H$28</f>
        <v>0</v>
      </c>
      <c r="AO289" s="58">
        <f>MALE_FLOWER_Geom!$G$29</f>
        <v>0</v>
      </c>
      <c r="AP289" s="21">
        <f>MALE_FLOWER_Geom!$H$29</f>
        <v>0</v>
      </c>
      <c r="AQ289" s="58">
        <f>MALE_FLOWER_Geom!$G$30</f>
        <v>0</v>
      </c>
      <c r="AR289" s="21">
        <f>MALE_FLOWER_Geom!$H$30</f>
        <v>0</v>
      </c>
      <c r="AS289" s="58">
        <f>MALE_FLOWER_Geom!$G$31</f>
        <v>0</v>
      </c>
      <c r="AT289" s="21">
        <f>MALE_FLOWER_Geom!$H$31</f>
        <v>0</v>
      </c>
      <c r="AU289" s="58">
        <f>MALE_FLOWER_Geom!$G$32</f>
        <v>0</v>
      </c>
      <c r="AV289" s="21">
        <f>MALE_FLOWER_Geom!$H$32</f>
        <v>0</v>
      </c>
      <c r="AW289" s="58">
        <f>MALE_FLOWER_Geom!$G$33</f>
        <v>0</v>
      </c>
      <c r="AX289" s="21">
        <f>MALE_FLOWER_Geom!$H$33</f>
        <v>0</v>
      </c>
      <c r="AY289" s="58">
        <f>MALE_FLOWER_Geom!$G$34</f>
        <v>0</v>
      </c>
      <c r="AZ289" s="21">
        <f>MALE_FLOWER_Geom!$H$34</f>
        <v>0</v>
      </c>
      <c r="BA289" s="58">
        <f>MALE_FLOWER_Geom!$G$35</f>
        <v>0</v>
      </c>
      <c r="BB289" s="21">
        <f>MALE_FLOWER_Geom!$H$35</f>
        <v>0</v>
      </c>
      <c r="BC289" s="58">
        <f>MALE_FLOWER_Geom!$G$36</f>
        <v>0</v>
      </c>
      <c r="BD289" s="21">
        <f>MALE_FLOWER_Geom!$H$36</f>
        <v>0</v>
      </c>
      <c r="BE289" s="58">
        <f>MALE_FLOWER_Geom!$G$37</f>
        <v>0</v>
      </c>
      <c r="BF289" s="21">
        <f>MALE_FLOWER_Geom!$H$37</f>
        <v>0</v>
      </c>
      <c r="BG289" s="52" t="s">
        <v>69</v>
      </c>
      <c r="BH289" s="16"/>
    </row>
    <row r="290" spans="1:60" x14ac:dyDescent="0.2">
      <c r="A290" s="20"/>
      <c r="B290" s="11" t="s">
        <v>163</v>
      </c>
      <c r="C290" s="2" t="s">
        <v>167</v>
      </c>
      <c r="D290" s="15" t="s">
        <v>12</v>
      </c>
      <c r="E290" s="9" t="s">
        <v>0</v>
      </c>
      <c r="F290" s="40" t="s">
        <v>7</v>
      </c>
      <c r="G290" s="46">
        <f>MALE_FLOWER_Geom!$I$9</f>
        <v>1</v>
      </c>
      <c r="H290" s="72">
        <f>MALE_FLOWER_Geom!$I$10</f>
        <v>1</v>
      </c>
      <c r="I290" s="58">
        <f>MALE_FLOWER_Geom!$G$13</f>
        <v>0</v>
      </c>
      <c r="J290" s="21">
        <f>MALE_FLOWER_Geom!$I$13</f>
        <v>0</v>
      </c>
      <c r="K290" s="58">
        <f>MALE_FLOWER_Geom!$G$14</f>
        <v>0</v>
      </c>
      <c r="L290" s="21">
        <f>MALE_FLOWER_Geom!$I$14</f>
        <v>0</v>
      </c>
      <c r="M290" s="58">
        <f>MALE_FLOWER_Geom!$G$15</f>
        <v>0</v>
      </c>
      <c r="N290" s="21">
        <f>MALE_FLOWER_Geom!$I$15</f>
        <v>0</v>
      </c>
      <c r="O290" s="58">
        <f>MALE_FLOWER_Geom!$G$16</f>
        <v>0</v>
      </c>
      <c r="P290" s="21">
        <f>MALE_FLOWER_Geom!$I$16</f>
        <v>0</v>
      </c>
      <c r="Q290" s="58">
        <f>MALE_FLOWER_Geom!$G$17</f>
        <v>0</v>
      </c>
      <c r="R290" s="21">
        <f>MALE_FLOWER_Geom!$I$17</f>
        <v>0</v>
      </c>
      <c r="S290" s="58">
        <f>MALE_FLOWER_Geom!$G$18</f>
        <v>0</v>
      </c>
      <c r="T290" s="21">
        <f>MALE_FLOWER_Geom!$I$18</f>
        <v>0</v>
      </c>
      <c r="U290" s="58">
        <f>MALE_FLOWER_Geom!$G$19</f>
        <v>0</v>
      </c>
      <c r="V290" s="21">
        <f>MALE_FLOWER_Geom!$I$19</f>
        <v>0</v>
      </c>
      <c r="W290" s="58">
        <f>MALE_FLOWER_Geom!$G$20</f>
        <v>0</v>
      </c>
      <c r="X290" s="21">
        <f>MALE_FLOWER_Geom!$I$20</f>
        <v>0</v>
      </c>
      <c r="Y290" s="58">
        <f>MALE_FLOWER_Geom!$G$21</f>
        <v>0</v>
      </c>
      <c r="Z290" s="21">
        <f>MALE_FLOWER_Geom!$I$21</f>
        <v>0</v>
      </c>
      <c r="AA290" s="58">
        <f>MALE_FLOWER_Geom!$G$22</f>
        <v>0</v>
      </c>
      <c r="AB290" s="21">
        <f>MALE_FLOWER_Geom!$I$22</f>
        <v>0</v>
      </c>
      <c r="AC290" s="58">
        <f>MALE_FLOWER_Geom!$G$23</f>
        <v>0</v>
      </c>
      <c r="AD290" s="21">
        <f>MALE_FLOWER_Geom!$I$23</f>
        <v>0</v>
      </c>
      <c r="AE290" s="58">
        <f>MALE_FLOWER_Geom!$G$24</f>
        <v>0</v>
      </c>
      <c r="AF290" s="21">
        <f>MALE_FLOWER_Geom!$I$24</f>
        <v>0</v>
      </c>
      <c r="AG290" s="58">
        <f>MALE_FLOWER_Geom!$G$25</f>
        <v>0</v>
      </c>
      <c r="AH290" s="21">
        <f>MALE_FLOWER_Geom!$I$25</f>
        <v>0</v>
      </c>
      <c r="AI290" s="58">
        <f>MALE_FLOWER_Geom!$G$26</f>
        <v>0</v>
      </c>
      <c r="AJ290" s="21">
        <f>MALE_FLOWER_Geom!$I$26</f>
        <v>0</v>
      </c>
      <c r="AK290" s="58">
        <f>MALE_FLOWER_Geom!$G$27</f>
        <v>0</v>
      </c>
      <c r="AL290" s="21">
        <f>MALE_FLOWER_Geom!$I$27</f>
        <v>0</v>
      </c>
      <c r="AM290" s="58">
        <f>MALE_FLOWER_Geom!$G$28</f>
        <v>0</v>
      </c>
      <c r="AN290" s="21">
        <f>MALE_FLOWER_Geom!$I$28</f>
        <v>0</v>
      </c>
      <c r="AO290" s="58">
        <f>MALE_FLOWER_Geom!$G$29</f>
        <v>0</v>
      </c>
      <c r="AP290" s="21">
        <f>MALE_FLOWER_Geom!$I$29</f>
        <v>0</v>
      </c>
      <c r="AQ290" s="58">
        <f>MALE_FLOWER_Geom!$G$30</f>
        <v>0</v>
      </c>
      <c r="AR290" s="21">
        <f>MALE_FLOWER_Geom!$I$30</f>
        <v>0</v>
      </c>
      <c r="AS290" s="58">
        <f>MALE_FLOWER_Geom!$G$31</f>
        <v>0</v>
      </c>
      <c r="AT290" s="21">
        <f>MALE_FLOWER_Geom!$I$31</f>
        <v>0</v>
      </c>
      <c r="AU290" s="58">
        <f>MALE_FLOWER_Geom!$G$32</f>
        <v>0</v>
      </c>
      <c r="AV290" s="21">
        <f>MALE_FLOWER_Geom!$I$32</f>
        <v>0</v>
      </c>
      <c r="AW290" s="58">
        <f>MALE_FLOWER_Geom!$G$33</f>
        <v>0</v>
      </c>
      <c r="AX290" s="21">
        <f>MALE_FLOWER_Geom!$I$33</f>
        <v>0</v>
      </c>
      <c r="AY290" s="58">
        <f>MALE_FLOWER_Geom!$G$34</f>
        <v>0</v>
      </c>
      <c r="AZ290" s="21">
        <f>MALE_FLOWER_Geom!$I$34</f>
        <v>0</v>
      </c>
      <c r="BA290" s="58">
        <f>MALE_FLOWER_Geom!$G$35</f>
        <v>0</v>
      </c>
      <c r="BB290" s="21">
        <f>MALE_FLOWER_Geom!$I$35</f>
        <v>0</v>
      </c>
      <c r="BC290" s="58">
        <f>MALE_FLOWER_Geom!$G$36</f>
        <v>0</v>
      </c>
      <c r="BD290" s="21">
        <f>MALE_FLOWER_Geom!$I$36</f>
        <v>0</v>
      </c>
      <c r="BE290" s="58">
        <f>MALE_FLOWER_Geom!$G$37</f>
        <v>0</v>
      </c>
      <c r="BF290" s="21">
        <f>MALE_FLOWER_Geom!$I$37</f>
        <v>0</v>
      </c>
      <c r="BG290" s="52" t="s">
        <v>69</v>
      </c>
      <c r="BH290" s="16"/>
    </row>
    <row r="291" spans="1:60" ht="18.75" x14ac:dyDescent="0.2">
      <c r="A291" s="21" t="s">
        <v>69</v>
      </c>
      <c r="B291" s="36"/>
      <c r="C291" s="62" t="s">
        <v>691</v>
      </c>
      <c r="D291" s="37"/>
      <c r="E291" s="37"/>
      <c r="F291" s="37"/>
      <c r="G291" s="37"/>
      <c r="H291" s="68"/>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2" t="s">
        <v>69</v>
      </c>
      <c r="BH291" s="16"/>
    </row>
    <row r="292" spans="1:60" x14ac:dyDescent="0.2">
      <c r="A292" s="20"/>
      <c r="B292" s="11" t="s">
        <v>335</v>
      </c>
      <c r="C292" s="2" t="s">
        <v>458</v>
      </c>
      <c r="D292" s="15" t="s">
        <v>12</v>
      </c>
      <c r="E292" s="9" t="s">
        <v>4</v>
      </c>
      <c r="F292" s="40" t="s">
        <v>11</v>
      </c>
      <c r="G292" s="46">
        <f>MIXED_FLOWER_Prod!$D$9</f>
        <v>1</v>
      </c>
      <c r="H292" s="72">
        <f>MIXED_FLOWER_Prod!$D$10</f>
        <v>2</v>
      </c>
      <c r="I292" s="58">
        <f>MIXED_FLOWER_Prod!$C$13</f>
        <v>0</v>
      </c>
      <c r="J292" s="21">
        <f>MIXED_FLOWER_Prod!$D$13</f>
        <v>10</v>
      </c>
      <c r="K292" s="58">
        <f>MIXED_FLOWER_Prod!$C$14</f>
        <v>50</v>
      </c>
      <c r="L292" s="21">
        <f>MIXED_FLOWER_Prod!$D$14</f>
        <v>50</v>
      </c>
      <c r="M292" s="58">
        <f>MIXED_FLOWER_Prod!$C$15</f>
        <v>0</v>
      </c>
      <c r="N292" s="21">
        <f>MIXED_FLOWER_Prod!$D$15</f>
        <v>0</v>
      </c>
      <c r="O292" s="58">
        <f>MIXED_FLOWER_Prod!$C$16</f>
        <v>0</v>
      </c>
      <c r="P292" s="21">
        <f>MIXED_FLOWER_Prod!$D$16</f>
        <v>0</v>
      </c>
      <c r="Q292" s="58">
        <f>MIXED_FLOWER_Prod!$C$17</f>
        <v>0</v>
      </c>
      <c r="R292" s="21">
        <f>MIXED_FLOWER_Prod!$D$17</f>
        <v>0</v>
      </c>
      <c r="S292" s="58">
        <f>MIXED_FLOWER_Prod!$C$18</f>
        <v>0</v>
      </c>
      <c r="T292" s="21">
        <f>MIXED_FLOWER_Prod!$D$18</f>
        <v>0</v>
      </c>
      <c r="U292" s="58">
        <f>MIXED_FLOWER_Prod!$C$19</f>
        <v>0</v>
      </c>
      <c r="V292" s="21">
        <f>MIXED_FLOWER_Prod!$D$19</f>
        <v>0</v>
      </c>
      <c r="W292" s="58">
        <f>MIXED_FLOWER_Prod!$C$20</f>
        <v>0</v>
      </c>
      <c r="X292" s="21">
        <f>MIXED_FLOWER_Prod!$D$20</f>
        <v>0</v>
      </c>
      <c r="Y292" s="58">
        <f>MIXED_FLOWER_Prod!$C$21</f>
        <v>0</v>
      </c>
      <c r="Z292" s="21">
        <f>MIXED_FLOWER_Prod!$D$21</f>
        <v>0</v>
      </c>
      <c r="AA292" s="58">
        <f>MIXED_FLOWER_Prod!$C$22</f>
        <v>0</v>
      </c>
      <c r="AB292" s="21">
        <f>MIXED_FLOWER_Prod!$D$22</f>
        <v>0</v>
      </c>
      <c r="AC292" s="58">
        <f>MIXED_FLOWER_Prod!$C$23</f>
        <v>0</v>
      </c>
      <c r="AD292" s="21">
        <f>MIXED_FLOWER_Prod!$D$23</f>
        <v>0</v>
      </c>
      <c r="AE292" s="58">
        <f>MIXED_FLOWER_Prod!$C$24</f>
        <v>0</v>
      </c>
      <c r="AF292" s="21">
        <f>MIXED_FLOWER_Prod!$D$24</f>
        <v>0</v>
      </c>
      <c r="AG292" s="58">
        <f>MIXED_FLOWER_Prod!$C$25</f>
        <v>0</v>
      </c>
      <c r="AH292" s="21">
        <f>MIXED_FLOWER_Prod!$D$25</f>
        <v>0</v>
      </c>
      <c r="AI292" s="58">
        <f>MIXED_FLOWER_Prod!$C$26</f>
        <v>0</v>
      </c>
      <c r="AJ292" s="21">
        <f>MIXED_FLOWER_Prod!$D$26</f>
        <v>0</v>
      </c>
      <c r="AK292" s="58">
        <f>MIXED_FLOWER_Prod!$C$27</f>
        <v>0</v>
      </c>
      <c r="AL292" s="21">
        <f>MIXED_FLOWER_Prod!$D$27</f>
        <v>0</v>
      </c>
      <c r="AM292" s="58">
        <f>MIXED_FLOWER_Prod!$C$28</f>
        <v>0</v>
      </c>
      <c r="AN292" s="21">
        <f>MIXED_FLOWER_Prod!$D$28</f>
        <v>0</v>
      </c>
      <c r="AO292" s="58">
        <f>MIXED_FLOWER_Prod!$C$29</f>
        <v>0</v>
      </c>
      <c r="AP292" s="21">
        <f>MIXED_FLOWER_Prod!$D$29</f>
        <v>0</v>
      </c>
      <c r="AQ292" s="58">
        <f>MIXED_FLOWER_Prod!$C$30</f>
        <v>0</v>
      </c>
      <c r="AR292" s="21">
        <f>MIXED_FLOWER_Prod!$D$30</f>
        <v>0</v>
      </c>
      <c r="AS292" s="58">
        <f>MIXED_FLOWER_Prod!$C$31</f>
        <v>0</v>
      </c>
      <c r="AT292" s="21">
        <f>MIXED_FLOWER_Prod!$D$31</f>
        <v>0</v>
      </c>
      <c r="AU292" s="58">
        <f>MIXED_FLOWER_Prod!$C$32</f>
        <v>0</v>
      </c>
      <c r="AV292" s="21">
        <f>MIXED_FLOWER_Prod!$D$32</f>
        <v>0</v>
      </c>
      <c r="AW292" s="58">
        <f>MIXED_FLOWER_Prod!$C$33</f>
        <v>0</v>
      </c>
      <c r="AX292" s="21">
        <f>MIXED_FLOWER_Prod!$D$33</f>
        <v>0</v>
      </c>
      <c r="AY292" s="58">
        <f>MIXED_FLOWER_Prod!$C$34</f>
        <v>0</v>
      </c>
      <c r="AZ292" s="21">
        <f>MIXED_FLOWER_Prod!$D$34</f>
        <v>0</v>
      </c>
      <c r="BA292" s="58">
        <f>MIXED_FLOWER_Prod!$C$35</f>
        <v>0</v>
      </c>
      <c r="BB292" s="21">
        <f>MIXED_FLOWER_Prod!$D$35</f>
        <v>0</v>
      </c>
      <c r="BC292" s="58">
        <f>MIXED_FLOWER_Prod!$C$36</f>
        <v>0</v>
      </c>
      <c r="BD292" s="21">
        <f>MIXED_FLOWER_Prod!$D$36</f>
        <v>0</v>
      </c>
      <c r="BE292" s="58">
        <f>MIXED_FLOWER_Prod!$C$37</f>
        <v>0</v>
      </c>
      <c r="BF292" s="21">
        <f>MIXED_FLOWER_Prod!$D$37</f>
        <v>0</v>
      </c>
      <c r="BG292" s="52" t="s">
        <v>69</v>
      </c>
      <c r="BH292" s="16"/>
    </row>
    <row r="293" spans="1:60" x14ac:dyDescent="0.2">
      <c r="A293" s="20"/>
      <c r="B293" s="11" t="s">
        <v>457</v>
      </c>
      <c r="C293" s="2" t="s">
        <v>459</v>
      </c>
      <c r="D293" s="15" t="s">
        <v>12</v>
      </c>
      <c r="E293" s="9" t="s">
        <v>4</v>
      </c>
      <c r="F293" s="40" t="s">
        <v>11</v>
      </c>
      <c r="G293" s="46">
        <f>MIXED_FLOWER_Prod!$E$9</f>
        <v>1</v>
      </c>
      <c r="H293" s="72">
        <f>MIXED_FLOWER_Prod!$E$10</f>
        <v>2</v>
      </c>
      <c r="I293" s="58">
        <f>MIXED_FLOWER_Prod!$C$13</f>
        <v>0</v>
      </c>
      <c r="J293" s="21">
        <f>MIXED_FLOWER_Prod!$E$13</f>
        <v>0</v>
      </c>
      <c r="K293" s="58">
        <f>MIXED_FLOWER_Prod!$C$14</f>
        <v>50</v>
      </c>
      <c r="L293" s="21">
        <f>MIXED_FLOWER_Prod!$E$14</f>
        <v>0</v>
      </c>
      <c r="M293" s="58">
        <f>MIXED_FLOWER_Prod!$C$15</f>
        <v>0</v>
      </c>
      <c r="N293" s="21">
        <f>MIXED_FLOWER_Prod!$E$15</f>
        <v>0</v>
      </c>
      <c r="O293" s="58">
        <f>MIXED_FLOWER_Prod!$C$16</f>
        <v>0</v>
      </c>
      <c r="P293" s="21">
        <f>MIXED_FLOWER_Prod!$E$16</f>
        <v>0</v>
      </c>
      <c r="Q293" s="58">
        <f>MIXED_FLOWER_Prod!$C$17</f>
        <v>0</v>
      </c>
      <c r="R293" s="21">
        <f>MIXED_FLOWER_Prod!$E$17</f>
        <v>0</v>
      </c>
      <c r="S293" s="58">
        <f>MIXED_FLOWER_Prod!$C$18</f>
        <v>0</v>
      </c>
      <c r="T293" s="21">
        <f>MIXED_FLOWER_Prod!$E$18</f>
        <v>0</v>
      </c>
      <c r="U293" s="58">
        <f>MIXED_FLOWER_Prod!$C$19</f>
        <v>0</v>
      </c>
      <c r="V293" s="21">
        <f>MIXED_FLOWER_Prod!$E$19</f>
        <v>0</v>
      </c>
      <c r="W293" s="58">
        <f>MIXED_FLOWER_Prod!$C$20</f>
        <v>0</v>
      </c>
      <c r="X293" s="21">
        <f>MIXED_FLOWER_Prod!$E$20</f>
        <v>0</v>
      </c>
      <c r="Y293" s="58">
        <f>MIXED_FLOWER_Prod!$C$21</f>
        <v>0</v>
      </c>
      <c r="Z293" s="21">
        <f>MIXED_FLOWER_Prod!$E$21</f>
        <v>0</v>
      </c>
      <c r="AA293" s="58">
        <f>MIXED_FLOWER_Prod!$C$22</f>
        <v>0</v>
      </c>
      <c r="AB293" s="21">
        <f>MIXED_FLOWER_Prod!$E$22</f>
        <v>0</v>
      </c>
      <c r="AC293" s="58">
        <f>MIXED_FLOWER_Prod!$C$23</f>
        <v>0</v>
      </c>
      <c r="AD293" s="21">
        <f>MIXED_FLOWER_Prod!$E$23</f>
        <v>0</v>
      </c>
      <c r="AE293" s="58">
        <f>MIXED_FLOWER_Prod!$C$24</f>
        <v>0</v>
      </c>
      <c r="AF293" s="21">
        <f>MIXED_FLOWER_Prod!$E$24</f>
        <v>0</v>
      </c>
      <c r="AG293" s="58">
        <f>MIXED_FLOWER_Prod!$C$25</f>
        <v>0</v>
      </c>
      <c r="AH293" s="21">
        <f>MIXED_FLOWER_Prod!$E$25</f>
        <v>0</v>
      </c>
      <c r="AI293" s="58">
        <f>MIXED_FLOWER_Prod!$C$26</f>
        <v>0</v>
      </c>
      <c r="AJ293" s="21">
        <f>MIXED_FLOWER_Prod!$E$26</f>
        <v>0</v>
      </c>
      <c r="AK293" s="58">
        <f>MIXED_FLOWER_Prod!$C$27</f>
        <v>0</v>
      </c>
      <c r="AL293" s="21">
        <f>MIXED_FLOWER_Prod!$E$27</f>
        <v>0</v>
      </c>
      <c r="AM293" s="58">
        <f>MIXED_FLOWER_Prod!$C$28</f>
        <v>0</v>
      </c>
      <c r="AN293" s="21">
        <f>MIXED_FLOWER_Prod!$E$28</f>
        <v>0</v>
      </c>
      <c r="AO293" s="58">
        <f>MIXED_FLOWER_Prod!$C$29</f>
        <v>0</v>
      </c>
      <c r="AP293" s="21">
        <f>MIXED_FLOWER_Prod!$E$29</f>
        <v>0</v>
      </c>
      <c r="AQ293" s="58">
        <f>MIXED_FLOWER_Prod!$C$30</f>
        <v>0</v>
      </c>
      <c r="AR293" s="21">
        <f>MIXED_FLOWER_Prod!$E$30</f>
        <v>0</v>
      </c>
      <c r="AS293" s="58">
        <f>MIXED_FLOWER_Prod!$C$31</f>
        <v>0</v>
      </c>
      <c r="AT293" s="21">
        <f>MIXED_FLOWER_Prod!$E$31</f>
        <v>0</v>
      </c>
      <c r="AU293" s="58">
        <f>MIXED_FLOWER_Prod!$C$32</f>
        <v>0</v>
      </c>
      <c r="AV293" s="21">
        <f>MIXED_FLOWER_Prod!$E$32</f>
        <v>0</v>
      </c>
      <c r="AW293" s="58">
        <f>MIXED_FLOWER_Prod!$C$33</f>
        <v>0</v>
      </c>
      <c r="AX293" s="21">
        <f>MIXED_FLOWER_Prod!$E$33</f>
        <v>0</v>
      </c>
      <c r="AY293" s="58">
        <f>MIXED_FLOWER_Prod!$C$34</f>
        <v>0</v>
      </c>
      <c r="AZ293" s="21">
        <f>MIXED_FLOWER_Prod!$E$34</f>
        <v>0</v>
      </c>
      <c r="BA293" s="58">
        <f>MIXED_FLOWER_Prod!$C$35</f>
        <v>0</v>
      </c>
      <c r="BB293" s="21">
        <f>MIXED_FLOWER_Prod!$E$35</f>
        <v>0</v>
      </c>
      <c r="BC293" s="58">
        <f>MIXED_FLOWER_Prod!$C$36</f>
        <v>0</v>
      </c>
      <c r="BD293" s="21">
        <f>MIXED_FLOWER_Prod!$E$36</f>
        <v>0</v>
      </c>
      <c r="BE293" s="58">
        <f>MIXED_FLOWER_Prod!$C$37</f>
        <v>0</v>
      </c>
      <c r="BF293" s="21">
        <f>MIXED_FLOWER_Prod!$E$37</f>
        <v>0</v>
      </c>
      <c r="BG293" s="52" t="s">
        <v>69</v>
      </c>
      <c r="BH293" s="16"/>
    </row>
    <row r="294" spans="1:60" x14ac:dyDescent="0.2">
      <c r="A294" s="20"/>
      <c r="B294" s="11" t="s">
        <v>333</v>
      </c>
      <c r="C294" s="2" t="s">
        <v>692</v>
      </c>
      <c r="D294" s="15" t="s">
        <v>12</v>
      </c>
      <c r="E294" s="2" t="s">
        <v>297</v>
      </c>
      <c r="F294" s="40" t="s">
        <v>331</v>
      </c>
      <c r="G294" s="46">
        <f>MIXED_FLOWER_Prod!$H$9</f>
        <v>1</v>
      </c>
      <c r="H294" s="72">
        <f>MIXED_FLOWER_Prod!$H$10</f>
        <v>1</v>
      </c>
      <c r="I294" s="58">
        <f>MIXED_FLOWER_Prod!$G$13</f>
        <v>0</v>
      </c>
      <c r="J294" s="26">
        <f>MIXED_FLOWER_Prod!$H$13</f>
        <v>50</v>
      </c>
      <c r="K294" s="58">
        <f>MIXED_FLOWER_Prod!$G$14</f>
        <v>0</v>
      </c>
      <c r="L294" s="26">
        <f>MIXED_FLOWER_Prod!$H$14</f>
        <v>0</v>
      </c>
      <c r="M294" s="58">
        <f>MIXED_FLOWER_Prod!$G$15</f>
        <v>0</v>
      </c>
      <c r="N294" s="26">
        <f>MIXED_FLOWER_Prod!$H$15</f>
        <v>0</v>
      </c>
      <c r="O294" s="58">
        <f>MIXED_FLOWER_Prod!$G$16</f>
        <v>0</v>
      </c>
      <c r="P294" s="26">
        <f>MIXED_FLOWER_Prod!$H$16</f>
        <v>0</v>
      </c>
      <c r="Q294" s="58">
        <f>MIXED_FLOWER_Prod!$G$17</f>
        <v>0</v>
      </c>
      <c r="R294" s="26">
        <f>MIXED_FLOWER_Prod!$H$17</f>
        <v>0</v>
      </c>
      <c r="S294" s="58">
        <f>MIXED_FLOWER_Prod!$G$18</f>
        <v>0</v>
      </c>
      <c r="T294" s="26">
        <f>MIXED_FLOWER_Prod!$H$18</f>
        <v>0</v>
      </c>
      <c r="U294" s="58">
        <f>MIXED_FLOWER_Prod!$G$19</f>
        <v>0</v>
      </c>
      <c r="V294" s="26">
        <f>MIXED_FLOWER_Prod!$H$19</f>
        <v>0</v>
      </c>
      <c r="W294" s="58">
        <f>MIXED_FLOWER_Prod!$G$20</f>
        <v>0</v>
      </c>
      <c r="X294" s="26">
        <f>MIXED_FLOWER_Prod!$H$20</f>
        <v>0</v>
      </c>
      <c r="Y294" s="58">
        <f>MIXED_FLOWER_Prod!$G$21</f>
        <v>0</v>
      </c>
      <c r="Z294" s="26">
        <f>MIXED_FLOWER_Prod!$H$21</f>
        <v>0</v>
      </c>
      <c r="AA294" s="58">
        <f>MIXED_FLOWER_Prod!$G$22</f>
        <v>0</v>
      </c>
      <c r="AB294" s="26">
        <f>MIXED_FLOWER_Prod!$H$22</f>
        <v>0</v>
      </c>
      <c r="AC294" s="58">
        <f>MIXED_FLOWER_Prod!$G$23</f>
        <v>0</v>
      </c>
      <c r="AD294" s="26">
        <f>MIXED_FLOWER_Prod!$H$23</f>
        <v>0</v>
      </c>
      <c r="AE294" s="58">
        <f>MIXED_FLOWER_Prod!$G$24</f>
        <v>0</v>
      </c>
      <c r="AF294" s="26">
        <f>MIXED_FLOWER_Prod!$H$24</f>
        <v>0</v>
      </c>
      <c r="AG294" s="58">
        <f>MIXED_FLOWER_Prod!$G$25</f>
        <v>0</v>
      </c>
      <c r="AH294" s="26">
        <f>MIXED_FLOWER_Prod!$H$25</f>
        <v>0</v>
      </c>
      <c r="AI294" s="58">
        <f>MIXED_FLOWER_Prod!$G$26</f>
        <v>0</v>
      </c>
      <c r="AJ294" s="26">
        <f>MIXED_FLOWER_Prod!$H$26</f>
        <v>0</v>
      </c>
      <c r="AK294" s="58">
        <f>MIXED_FLOWER_Prod!$G$27</f>
        <v>0</v>
      </c>
      <c r="AL294" s="26">
        <f>MIXED_FLOWER_Prod!$H$27</f>
        <v>0</v>
      </c>
      <c r="AM294" s="58">
        <f>MIXED_FLOWER_Prod!$G$28</f>
        <v>0</v>
      </c>
      <c r="AN294" s="26">
        <f>MIXED_FLOWER_Prod!$H$28</f>
        <v>0</v>
      </c>
      <c r="AO294" s="58">
        <f>MIXED_FLOWER_Prod!$G$29</f>
        <v>0</v>
      </c>
      <c r="AP294" s="26">
        <f>MIXED_FLOWER_Prod!$H$29</f>
        <v>0</v>
      </c>
      <c r="AQ294" s="58">
        <f>MIXED_FLOWER_Prod!$G$30</f>
        <v>0</v>
      </c>
      <c r="AR294" s="26">
        <f>MIXED_FLOWER_Prod!$H$30</f>
        <v>0</v>
      </c>
      <c r="AS294" s="58">
        <f>MIXED_FLOWER_Prod!$G$31</f>
        <v>0</v>
      </c>
      <c r="AT294" s="26">
        <f>MIXED_FLOWER_Prod!$H$31</f>
        <v>0</v>
      </c>
      <c r="AU294" s="58">
        <f>MIXED_FLOWER_Prod!$G$32</f>
        <v>0</v>
      </c>
      <c r="AV294" s="26">
        <f>MIXED_FLOWER_Prod!$H$32</f>
        <v>0</v>
      </c>
      <c r="AW294" s="58">
        <f>MIXED_FLOWER_Prod!$G$33</f>
        <v>0</v>
      </c>
      <c r="AX294" s="26">
        <f>MIXED_FLOWER_Prod!$H$33</f>
        <v>0</v>
      </c>
      <c r="AY294" s="58">
        <f>MIXED_FLOWER_Prod!$G$34</f>
        <v>0</v>
      </c>
      <c r="AZ294" s="26">
        <f>MIXED_FLOWER_Prod!$H$34</f>
        <v>0</v>
      </c>
      <c r="BA294" s="58">
        <f>MIXED_FLOWER_Prod!$G$35</f>
        <v>0</v>
      </c>
      <c r="BB294" s="26">
        <f>MIXED_FLOWER_Prod!$H$35</f>
        <v>0</v>
      </c>
      <c r="BC294" s="58">
        <f>MIXED_FLOWER_Prod!$G$36</f>
        <v>0</v>
      </c>
      <c r="BD294" s="26">
        <f>MIXED_FLOWER_Prod!$H$36</f>
        <v>0</v>
      </c>
      <c r="BE294" s="58">
        <f>MIXED_FLOWER_Prod!$G$37</f>
        <v>0</v>
      </c>
      <c r="BF294" s="26">
        <f>MIXED_FLOWER_Prod!$H$37</f>
        <v>0</v>
      </c>
      <c r="BG294" s="52" t="s">
        <v>69</v>
      </c>
      <c r="BH294" s="16"/>
    </row>
    <row r="295" spans="1:60" x14ac:dyDescent="0.2">
      <c r="A295" s="20"/>
      <c r="B295" s="11" t="s">
        <v>334</v>
      </c>
      <c r="C295" s="2" t="s">
        <v>602</v>
      </c>
      <c r="D295" s="15" t="s">
        <v>12</v>
      </c>
      <c r="E295" s="9" t="s">
        <v>4</v>
      </c>
      <c r="F295" s="40" t="s">
        <v>11</v>
      </c>
      <c r="G295" s="46">
        <f>MIXED_FLOWER_Prod!$I$9</f>
        <v>1</v>
      </c>
      <c r="H295" s="72">
        <f>MIXED_FLOWER_Prod!$I$10</f>
        <v>1</v>
      </c>
      <c r="I295" s="58">
        <f>MIXED_FLOWER_Prod!$G$13</f>
        <v>0</v>
      </c>
      <c r="J295" s="21">
        <f>MIXED_FLOWER_Prod!$I$13</f>
        <v>0</v>
      </c>
      <c r="K295" s="58">
        <f>MIXED_FLOWER_Prod!$G$14</f>
        <v>0</v>
      </c>
      <c r="L295" s="21">
        <f>MIXED_FLOWER_Prod!$I$14</f>
        <v>0</v>
      </c>
      <c r="M295" s="58">
        <f>MIXED_FLOWER_Prod!$G$15</f>
        <v>0</v>
      </c>
      <c r="N295" s="21">
        <f>MIXED_FLOWER_Prod!$I$15</f>
        <v>0</v>
      </c>
      <c r="O295" s="58">
        <f>MIXED_FLOWER_Prod!$G$16</f>
        <v>0</v>
      </c>
      <c r="P295" s="21">
        <f>MIXED_FLOWER_Prod!$I$16</f>
        <v>0</v>
      </c>
      <c r="Q295" s="58">
        <f>MIXED_FLOWER_Prod!$G$17</f>
        <v>0</v>
      </c>
      <c r="R295" s="21">
        <f>MIXED_FLOWER_Prod!$I$17</f>
        <v>0</v>
      </c>
      <c r="S295" s="58">
        <f>MIXED_FLOWER_Prod!$G$18</f>
        <v>0</v>
      </c>
      <c r="T295" s="21">
        <f>MIXED_FLOWER_Prod!$I$18</f>
        <v>0</v>
      </c>
      <c r="U295" s="58">
        <f>MIXED_FLOWER_Prod!$G$19</f>
        <v>0</v>
      </c>
      <c r="V295" s="21">
        <f>MIXED_FLOWER_Prod!$I$19</f>
        <v>0</v>
      </c>
      <c r="W295" s="58">
        <f>MIXED_FLOWER_Prod!$G$20</f>
        <v>0</v>
      </c>
      <c r="X295" s="21">
        <f>MIXED_FLOWER_Prod!$I$20</f>
        <v>0</v>
      </c>
      <c r="Y295" s="58">
        <f>MIXED_FLOWER_Prod!$G$21</f>
        <v>0</v>
      </c>
      <c r="Z295" s="21">
        <f>MIXED_FLOWER_Prod!$I$21</f>
        <v>0</v>
      </c>
      <c r="AA295" s="58">
        <f>MIXED_FLOWER_Prod!$G$22</f>
        <v>0</v>
      </c>
      <c r="AB295" s="21">
        <f>MIXED_FLOWER_Prod!$I$22</f>
        <v>0</v>
      </c>
      <c r="AC295" s="58">
        <f>MIXED_FLOWER_Prod!$G$23</f>
        <v>0</v>
      </c>
      <c r="AD295" s="21">
        <f>MIXED_FLOWER_Prod!$I$23</f>
        <v>0</v>
      </c>
      <c r="AE295" s="58">
        <f>MIXED_FLOWER_Prod!$G$24</f>
        <v>0</v>
      </c>
      <c r="AF295" s="21">
        <f>MIXED_FLOWER_Prod!$I$24</f>
        <v>0</v>
      </c>
      <c r="AG295" s="58">
        <f>MIXED_FLOWER_Prod!$G$25</f>
        <v>0</v>
      </c>
      <c r="AH295" s="21">
        <f>MIXED_FLOWER_Prod!$I$25</f>
        <v>0</v>
      </c>
      <c r="AI295" s="58">
        <f>MIXED_FLOWER_Prod!$G$26</f>
        <v>0</v>
      </c>
      <c r="AJ295" s="21">
        <f>MIXED_FLOWER_Prod!$I$26</f>
        <v>0</v>
      </c>
      <c r="AK295" s="58">
        <f>MIXED_FLOWER_Prod!$G$27</f>
        <v>0</v>
      </c>
      <c r="AL295" s="21">
        <f>MIXED_FLOWER_Prod!$I$27</f>
        <v>0</v>
      </c>
      <c r="AM295" s="58">
        <f>MIXED_FLOWER_Prod!$G$28</f>
        <v>0</v>
      </c>
      <c r="AN295" s="21">
        <f>MIXED_FLOWER_Prod!$I$28</f>
        <v>0</v>
      </c>
      <c r="AO295" s="58">
        <f>MIXED_FLOWER_Prod!$G$29</f>
        <v>0</v>
      </c>
      <c r="AP295" s="21">
        <f>MIXED_FLOWER_Prod!$I$29</f>
        <v>0</v>
      </c>
      <c r="AQ295" s="58">
        <f>MIXED_FLOWER_Prod!$G$30</f>
        <v>0</v>
      </c>
      <c r="AR295" s="21">
        <f>MIXED_FLOWER_Prod!$I$30</f>
        <v>0</v>
      </c>
      <c r="AS295" s="58">
        <f>MIXED_FLOWER_Prod!$G$31</f>
        <v>0</v>
      </c>
      <c r="AT295" s="21">
        <f>MIXED_FLOWER_Prod!$I$31</f>
        <v>0</v>
      </c>
      <c r="AU295" s="58">
        <f>MIXED_FLOWER_Prod!$G$32</f>
        <v>0</v>
      </c>
      <c r="AV295" s="21">
        <f>MIXED_FLOWER_Prod!$I$32</f>
        <v>0</v>
      </c>
      <c r="AW295" s="58">
        <f>MIXED_FLOWER_Prod!$G$33</f>
        <v>0</v>
      </c>
      <c r="AX295" s="21">
        <f>MIXED_FLOWER_Prod!$I$33</f>
        <v>0</v>
      </c>
      <c r="AY295" s="58">
        <f>MIXED_FLOWER_Prod!$G$34</f>
        <v>0</v>
      </c>
      <c r="AZ295" s="21">
        <f>MIXED_FLOWER_Prod!$I$34</f>
        <v>0</v>
      </c>
      <c r="BA295" s="58">
        <f>MIXED_FLOWER_Prod!$G$35</f>
        <v>0</v>
      </c>
      <c r="BB295" s="21">
        <f>MIXED_FLOWER_Prod!$I$35</f>
        <v>0</v>
      </c>
      <c r="BC295" s="58">
        <f>MIXED_FLOWER_Prod!$G$36</f>
        <v>0</v>
      </c>
      <c r="BD295" s="21">
        <f>MIXED_FLOWER_Prod!$I$36</f>
        <v>0</v>
      </c>
      <c r="BE295" s="58">
        <f>MIXED_FLOWER_Prod!$G$37</f>
        <v>0</v>
      </c>
      <c r="BF295" s="21">
        <f>MIXED_FLOWER_Prod!$I$37</f>
        <v>0</v>
      </c>
      <c r="BG295" s="52" t="s">
        <v>69</v>
      </c>
      <c r="BH295" s="16"/>
    </row>
    <row r="296" spans="1:60" x14ac:dyDescent="0.2">
      <c r="A296" s="20"/>
      <c r="B296" s="12" t="s">
        <v>400</v>
      </c>
      <c r="C296" s="2" t="s">
        <v>408</v>
      </c>
      <c r="D296" s="15" t="s">
        <v>12</v>
      </c>
      <c r="E296" s="9" t="s">
        <v>4</v>
      </c>
      <c r="F296" s="40" t="s">
        <v>11</v>
      </c>
      <c r="G296" s="46">
        <f>MIXED_FLOWER_Prod!$L$9</f>
        <v>1</v>
      </c>
      <c r="H296" s="72">
        <f>MIXED_FLOWER_Prod!$L$10</f>
        <v>1</v>
      </c>
      <c r="I296" s="58">
        <f>MIXED_FLOWER_Prod!$K$13</f>
        <v>0</v>
      </c>
      <c r="J296" s="27">
        <f>MIXED_FLOWER_Prod!$L$13</f>
        <v>100</v>
      </c>
      <c r="K296" s="58">
        <f>MIXED_FLOWER_Prod!$K$14</f>
        <v>0</v>
      </c>
      <c r="L296" s="27">
        <f>MIXED_FLOWER_Prod!$L$14</f>
        <v>0</v>
      </c>
      <c r="M296" s="58">
        <f>MIXED_FLOWER_Prod!$K$15</f>
        <v>0</v>
      </c>
      <c r="N296" s="27">
        <f>MIXED_FLOWER_Prod!$L$15</f>
        <v>0</v>
      </c>
      <c r="O296" s="58">
        <f>MIXED_FLOWER_Prod!$K$16</f>
        <v>0</v>
      </c>
      <c r="P296" s="27">
        <f>MIXED_FLOWER_Prod!$L$16</f>
        <v>0</v>
      </c>
      <c r="Q296" s="58">
        <f>MIXED_FLOWER_Prod!$K$17</f>
        <v>0</v>
      </c>
      <c r="R296" s="27">
        <f>MIXED_FLOWER_Prod!$L$17</f>
        <v>0</v>
      </c>
      <c r="S296" s="58">
        <f>MIXED_FLOWER_Prod!$K$18</f>
        <v>0</v>
      </c>
      <c r="T296" s="27">
        <f>MIXED_FLOWER_Prod!$L$18</f>
        <v>0</v>
      </c>
      <c r="U296" s="58">
        <f>MIXED_FLOWER_Prod!$K$19</f>
        <v>0</v>
      </c>
      <c r="V296" s="27">
        <f>MIXED_FLOWER_Prod!$L$19</f>
        <v>0</v>
      </c>
      <c r="W296" s="58">
        <f>MIXED_FLOWER_Prod!$K$20</f>
        <v>0</v>
      </c>
      <c r="X296" s="27">
        <f>MIXED_FLOWER_Prod!$L$20</f>
        <v>0</v>
      </c>
      <c r="Y296" s="58">
        <f>MIXED_FLOWER_Prod!$K$21</f>
        <v>0</v>
      </c>
      <c r="Z296" s="27">
        <f>MIXED_FLOWER_Prod!$L$21</f>
        <v>0</v>
      </c>
      <c r="AA296" s="58">
        <f>MIXED_FLOWER_Prod!$K$22</f>
        <v>0</v>
      </c>
      <c r="AB296" s="27">
        <f>MIXED_FLOWER_Prod!$L$22</f>
        <v>0</v>
      </c>
      <c r="AC296" s="58">
        <f>MIXED_FLOWER_Prod!$K$23</f>
        <v>0</v>
      </c>
      <c r="AD296" s="27">
        <f>MIXED_FLOWER_Prod!$L$23</f>
        <v>0</v>
      </c>
      <c r="AE296" s="58">
        <f>MIXED_FLOWER_Prod!$K$24</f>
        <v>0</v>
      </c>
      <c r="AF296" s="27">
        <f>MIXED_FLOWER_Prod!$L$24</f>
        <v>0</v>
      </c>
      <c r="AG296" s="58">
        <f>MIXED_FLOWER_Prod!$K$25</f>
        <v>0</v>
      </c>
      <c r="AH296" s="27">
        <f>MIXED_FLOWER_Prod!$L$25</f>
        <v>0</v>
      </c>
      <c r="AI296" s="58">
        <f>MIXED_FLOWER_Prod!$K$26</f>
        <v>0</v>
      </c>
      <c r="AJ296" s="27">
        <f>MIXED_FLOWER_Prod!$L$26</f>
        <v>0</v>
      </c>
      <c r="AK296" s="58">
        <f>MIXED_FLOWER_Prod!$K$27</f>
        <v>0</v>
      </c>
      <c r="AL296" s="27">
        <f>MIXED_FLOWER_Prod!$L$27</f>
        <v>0</v>
      </c>
      <c r="AM296" s="58">
        <f>MIXED_FLOWER_Prod!$K$28</f>
        <v>0</v>
      </c>
      <c r="AN296" s="27">
        <f>MIXED_FLOWER_Prod!$L$28</f>
        <v>0</v>
      </c>
      <c r="AO296" s="58">
        <f>MIXED_FLOWER_Prod!$K$29</f>
        <v>0</v>
      </c>
      <c r="AP296" s="27">
        <f>MIXED_FLOWER_Prod!$L$29</f>
        <v>0</v>
      </c>
      <c r="AQ296" s="58">
        <f>MIXED_FLOWER_Prod!$K$30</f>
        <v>0</v>
      </c>
      <c r="AR296" s="27">
        <f>MIXED_FLOWER_Prod!$L$30</f>
        <v>0</v>
      </c>
      <c r="AS296" s="58">
        <f>MIXED_FLOWER_Prod!$K$31</f>
        <v>0</v>
      </c>
      <c r="AT296" s="27">
        <f>MIXED_FLOWER_Prod!$L$31</f>
        <v>0</v>
      </c>
      <c r="AU296" s="58">
        <f>MIXED_FLOWER_Prod!$K$32</f>
        <v>0</v>
      </c>
      <c r="AV296" s="27">
        <f>MIXED_FLOWER_Prod!$L$32</f>
        <v>0</v>
      </c>
      <c r="AW296" s="58">
        <f>MIXED_FLOWER_Prod!$K$33</f>
        <v>0</v>
      </c>
      <c r="AX296" s="27">
        <f>MIXED_FLOWER_Prod!$L$33</f>
        <v>0</v>
      </c>
      <c r="AY296" s="58">
        <f>MIXED_FLOWER_Prod!$K$34</f>
        <v>0</v>
      </c>
      <c r="AZ296" s="27">
        <f>MIXED_FLOWER_Prod!$L$34</f>
        <v>0</v>
      </c>
      <c r="BA296" s="58">
        <f>MIXED_FLOWER_Prod!$K$35</f>
        <v>0</v>
      </c>
      <c r="BB296" s="27">
        <f>MIXED_FLOWER_Prod!$L$35</f>
        <v>0</v>
      </c>
      <c r="BC296" s="58">
        <f>MIXED_FLOWER_Prod!$K$36</f>
        <v>0</v>
      </c>
      <c r="BD296" s="27">
        <f>MIXED_FLOWER_Prod!$L$36</f>
        <v>0</v>
      </c>
      <c r="BE296" s="58">
        <f>MIXED_FLOWER_Prod!$K$37</f>
        <v>0</v>
      </c>
      <c r="BF296" s="27">
        <f>MIXED_FLOWER_Prod!$L$37</f>
        <v>0</v>
      </c>
      <c r="BG296" s="52" t="s">
        <v>69</v>
      </c>
      <c r="BH296" s="16"/>
    </row>
    <row r="297" spans="1:60" x14ac:dyDescent="0.2">
      <c r="A297" s="20"/>
      <c r="B297" s="12" t="s">
        <v>401</v>
      </c>
      <c r="C297" s="2" t="s">
        <v>409</v>
      </c>
      <c r="D297" s="15" t="s">
        <v>12</v>
      </c>
      <c r="E297" s="9" t="s">
        <v>4</v>
      </c>
      <c r="F297" s="40" t="s">
        <v>11</v>
      </c>
      <c r="G297" s="46">
        <f>MIXED_FLOWER_Prod!$M$9</f>
        <v>1</v>
      </c>
      <c r="H297" s="72">
        <f>MIXED_FLOWER_Prod!$M$10</f>
        <v>1</v>
      </c>
      <c r="I297" s="58">
        <f>MIXED_FLOWER_Prod!$K$13</f>
        <v>0</v>
      </c>
      <c r="J297" s="27">
        <f>MIXED_FLOWER_Prod!$M$13</f>
        <v>0</v>
      </c>
      <c r="K297" s="58">
        <f>MIXED_FLOWER_Prod!$K$14</f>
        <v>0</v>
      </c>
      <c r="L297" s="27">
        <f>MIXED_FLOWER_Prod!$M$14</f>
        <v>0</v>
      </c>
      <c r="M297" s="58">
        <f>MIXED_FLOWER_Prod!$K$15</f>
        <v>0</v>
      </c>
      <c r="N297" s="27">
        <f>MIXED_FLOWER_Prod!$M$15</f>
        <v>0</v>
      </c>
      <c r="O297" s="58">
        <f>MIXED_FLOWER_Prod!$K$16</f>
        <v>0</v>
      </c>
      <c r="P297" s="27">
        <f>MIXED_FLOWER_Prod!$M$16</f>
        <v>0</v>
      </c>
      <c r="Q297" s="58">
        <f>MIXED_FLOWER_Prod!$K$17</f>
        <v>0</v>
      </c>
      <c r="R297" s="27">
        <f>MIXED_FLOWER_Prod!$M$17</f>
        <v>0</v>
      </c>
      <c r="S297" s="58">
        <f>MIXED_FLOWER_Prod!$K$18</f>
        <v>0</v>
      </c>
      <c r="T297" s="27">
        <f>MIXED_FLOWER_Prod!$M$18</f>
        <v>0</v>
      </c>
      <c r="U297" s="58">
        <f>MIXED_FLOWER_Prod!$K$19</f>
        <v>0</v>
      </c>
      <c r="V297" s="27">
        <f>MIXED_FLOWER_Prod!$M$19</f>
        <v>0</v>
      </c>
      <c r="W297" s="58">
        <f>MIXED_FLOWER_Prod!$K$20</f>
        <v>0</v>
      </c>
      <c r="X297" s="27">
        <f>MIXED_FLOWER_Prod!$M$20</f>
        <v>0</v>
      </c>
      <c r="Y297" s="58">
        <f>MIXED_FLOWER_Prod!$K$21</f>
        <v>0</v>
      </c>
      <c r="Z297" s="27">
        <f>MIXED_FLOWER_Prod!$M$21</f>
        <v>0</v>
      </c>
      <c r="AA297" s="58">
        <f>MIXED_FLOWER_Prod!$K$22</f>
        <v>0</v>
      </c>
      <c r="AB297" s="27">
        <f>MIXED_FLOWER_Prod!$M$22</f>
        <v>0</v>
      </c>
      <c r="AC297" s="58">
        <f>MIXED_FLOWER_Prod!$K$23</f>
        <v>0</v>
      </c>
      <c r="AD297" s="27">
        <f>MIXED_FLOWER_Prod!$M$23</f>
        <v>0</v>
      </c>
      <c r="AE297" s="58">
        <f>MIXED_FLOWER_Prod!$K$24</f>
        <v>0</v>
      </c>
      <c r="AF297" s="27">
        <f>MIXED_FLOWER_Prod!$M$24</f>
        <v>0</v>
      </c>
      <c r="AG297" s="58">
        <f>MIXED_FLOWER_Prod!$K$25</f>
        <v>0</v>
      </c>
      <c r="AH297" s="27">
        <f>MIXED_FLOWER_Prod!$M$25</f>
        <v>0</v>
      </c>
      <c r="AI297" s="58">
        <f>MIXED_FLOWER_Prod!$K$26</f>
        <v>0</v>
      </c>
      <c r="AJ297" s="27">
        <f>MIXED_FLOWER_Prod!$M$26</f>
        <v>0</v>
      </c>
      <c r="AK297" s="58">
        <f>MIXED_FLOWER_Prod!$K$27</f>
        <v>0</v>
      </c>
      <c r="AL297" s="27">
        <f>MIXED_FLOWER_Prod!$M$27</f>
        <v>0</v>
      </c>
      <c r="AM297" s="58">
        <f>MIXED_FLOWER_Prod!$K$28</f>
        <v>0</v>
      </c>
      <c r="AN297" s="27">
        <f>MIXED_FLOWER_Prod!$M$28</f>
        <v>0</v>
      </c>
      <c r="AO297" s="58">
        <f>MIXED_FLOWER_Prod!$K$29</f>
        <v>0</v>
      </c>
      <c r="AP297" s="27">
        <f>MIXED_FLOWER_Prod!$M$29</f>
        <v>0</v>
      </c>
      <c r="AQ297" s="58">
        <f>MIXED_FLOWER_Prod!$K$30</f>
        <v>0</v>
      </c>
      <c r="AR297" s="27">
        <f>MIXED_FLOWER_Prod!$M$30</f>
        <v>0</v>
      </c>
      <c r="AS297" s="58">
        <f>MIXED_FLOWER_Prod!$K$31</f>
        <v>0</v>
      </c>
      <c r="AT297" s="27">
        <f>MIXED_FLOWER_Prod!$M$31</f>
        <v>0</v>
      </c>
      <c r="AU297" s="58">
        <f>MIXED_FLOWER_Prod!$K$32</f>
        <v>0</v>
      </c>
      <c r="AV297" s="27">
        <f>MIXED_FLOWER_Prod!$M$32</f>
        <v>0</v>
      </c>
      <c r="AW297" s="58">
        <f>MIXED_FLOWER_Prod!$K$33</f>
        <v>0</v>
      </c>
      <c r="AX297" s="27">
        <f>MIXED_FLOWER_Prod!$M$33</f>
        <v>0</v>
      </c>
      <c r="AY297" s="58">
        <f>MIXED_FLOWER_Prod!$K$34</f>
        <v>0</v>
      </c>
      <c r="AZ297" s="27">
        <f>MIXED_FLOWER_Prod!$M$34</f>
        <v>0</v>
      </c>
      <c r="BA297" s="58">
        <f>MIXED_FLOWER_Prod!$K$35</f>
        <v>0</v>
      </c>
      <c r="BB297" s="27">
        <f>MIXED_FLOWER_Prod!$M$35</f>
        <v>0</v>
      </c>
      <c r="BC297" s="58">
        <f>MIXED_FLOWER_Prod!$K$36</f>
        <v>0</v>
      </c>
      <c r="BD297" s="27">
        <f>MIXED_FLOWER_Prod!$M$36</f>
        <v>0</v>
      </c>
      <c r="BE297" s="58">
        <f>MIXED_FLOWER_Prod!$K$37</f>
        <v>0</v>
      </c>
      <c r="BF297" s="27">
        <f>MIXED_FLOWER_Prod!$M$37</f>
        <v>0</v>
      </c>
      <c r="BG297" s="52" t="s">
        <v>69</v>
      </c>
      <c r="BH297" s="16"/>
    </row>
    <row r="298" spans="1:60" x14ac:dyDescent="0.2">
      <c r="A298" s="20"/>
      <c r="B298" s="12" t="s">
        <v>402</v>
      </c>
      <c r="C298" s="2" t="s">
        <v>410</v>
      </c>
      <c r="D298" s="15" t="s">
        <v>12</v>
      </c>
      <c r="E298" s="9" t="s">
        <v>4</v>
      </c>
      <c r="F298" s="40" t="s">
        <v>11</v>
      </c>
      <c r="G298" s="46">
        <f>MIXED_FLOWER_Prod!$N$9</f>
        <v>1</v>
      </c>
      <c r="H298" s="72">
        <f>MIXED_FLOWER_Prod!$N$10</f>
        <v>1</v>
      </c>
      <c r="I298" s="58">
        <f>MIXED_FLOWER_Prod!$K$13</f>
        <v>0</v>
      </c>
      <c r="J298" s="27">
        <f>MIXED_FLOWER_Prod!$N$13</f>
        <v>0</v>
      </c>
      <c r="K298" s="58">
        <f>MIXED_FLOWER_Prod!$K$14</f>
        <v>0</v>
      </c>
      <c r="L298" s="27">
        <f>MIXED_FLOWER_Prod!$N$14</f>
        <v>0</v>
      </c>
      <c r="M298" s="58">
        <f>MIXED_FLOWER_Prod!$K$15</f>
        <v>0</v>
      </c>
      <c r="N298" s="27">
        <f>MIXED_FLOWER_Prod!$N$15</f>
        <v>0</v>
      </c>
      <c r="O298" s="58">
        <f>MIXED_FLOWER_Prod!$K$16</f>
        <v>0</v>
      </c>
      <c r="P298" s="27">
        <f>MIXED_FLOWER_Prod!$N$16</f>
        <v>0</v>
      </c>
      <c r="Q298" s="58">
        <f>MIXED_FLOWER_Prod!$K$17</f>
        <v>0</v>
      </c>
      <c r="R298" s="27">
        <f>MIXED_FLOWER_Prod!$N$17</f>
        <v>0</v>
      </c>
      <c r="S298" s="58">
        <f>MIXED_FLOWER_Prod!$K$18</f>
        <v>0</v>
      </c>
      <c r="T298" s="27">
        <f>MIXED_FLOWER_Prod!$N$18</f>
        <v>0</v>
      </c>
      <c r="U298" s="58">
        <f>MIXED_FLOWER_Prod!$K$19</f>
        <v>0</v>
      </c>
      <c r="V298" s="27">
        <f>MIXED_FLOWER_Prod!$N$19</f>
        <v>0</v>
      </c>
      <c r="W298" s="58">
        <f>MIXED_FLOWER_Prod!$K$20</f>
        <v>0</v>
      </c>
      <c r="X298" s="27">
        <f>MIXED_FLOWER_Prod!$N$20</f>
        <v>0</v>
      </c>
      <c r="Y298" s="58">
        <f>MIXED_FLOWER_Prod!$K$21</f>
        <v>0</v>
      </c>
      <c r="Z298" s="27">
        <f>MIXED_FLOWER_Prod!$N$21</f>
        <v>0</v>
      </c>
      <c r="AA298" s="58">
        <f>MIXED_FLOWER_Prod!$K$22</f>
        <v>0</v>
      </c>
      <c r="AB298" s="27">
        <f>MIXED_FLOWER_Prod!$N$22</f>
        <v>0</v>
      </c>
      <c r="AC298" s="58">
        <f>MIXED_FLOWER_Prod!$K$23</f>
        <v>0</v>
      </c>
      <c r="AD298" s="27">
        <f>MIXED_FLOWER_Prod!$N$23</f>
        <v>0</v>
      </c>
      <c r="AE298" s="58">
        <f>MIXED_FLOWER_Prod!$K$24</f>
        <v>0</v>
      </c>
      <c r="AF298" s="27">
        <f>MIXED_FLOWER_Prod!$N$24</f>
        <v>0</v>
      </c>
      <c r="AG298" s="58">
        <f>MIXED_FLOWER_Prod!$K$25</f>
        <v>0</v>
      </c>
      <c r="AH298" s="27">
        <f>MIXED_FLOWER_Prod!$N$25</f>
        <v>0</v>
      </c>
      <c r="AI298" s="58">
        <f>MIXED_FLOWER_Prod!$K$26</f>
        <v>0</v>
      </c>
      <c r="AJ298" s="27">
        <f>MIXED_FLOWER_Prod!$N$26</f>
        <v>0</v>
      </c>
      <c r="AK298" s="58">
        <f>MIXED_FLOWER_Prod!$K$27</f>
        <v>0</v>
      </c>
      <c r="AL298" s="27">
        <f>MIXED_FLOWER_Prod!$N$27</f>
        <v>0</v>
      </c>
      <c r="AM298" s="58">
        <f>MIXED_FLOWER_Prod!$K$28</f>
        <v>0</v>
      </c>
      <c r="AN298" s="27">
        <f>MIXED_FLOWER_Prod!$N$28</f>
        <v>0</v>
      </c>
      <c r="AO298" s="58">
        <f>MIXED_FLOWER_Prod!$K$29</f>
        <v>0</v>
      </c>
      <c r="AP298" s="27">
        <f>MIXED_FLOWER_Prod!$N$29</f>
        <v>0</v>
      </c>
      <c r="AQ298" s="58">
        <f>MIXED_FLOWER_Prod!$K$30</f>
        <v>0</v>
      </c>
      <c r="AR298" s="27">
        <f>MIXED_FLOWER_Prod!$N$30</f>
        <v>0</v>
      </c>
      <c r="AS298" s="58">
        <f>MIXED_FLOWER_Prod!$K$31</f>
        <v>0</v>
      </c>
      <c r="AT298" s="27">
        <f>MIXED_FLOWER_Prod!$N$31</f>
        <v>0</v>
      </c>
      <c r="AU298" s="58">
        <f>MIXED_FLOWER_Prod!$K$32</f>
        <v>0</v>
      </c>
      <c r="AV298" s="27">
        <f>MIXED_FLOWER_Prod!$N$32</f>
        <v>0</v>
      </c>
      <c r="AW298" s="58">
        <f>MIXED_FLOWER_Prod!$K$33</f>
        <v>0</v>
      </c>
      <c r="AX298" s="27">
        <f>MIXED_FLOWER_Prod!$N$33</f>
        <v>0</v>
      </c>
      <c r="AY298" s="58">
        <f>MIXED_FLOWER_Prod!$K$34</f>
        <v>0</v>
      </c>
      <c r="AZ298" s="27">
        <f>MIXED_FLOWER_Prod!$N$34</f>
        <v>0</v>
      </c>
      <c r="BA298" s="58">
        <f>MIXED_FLOWER_Prod!$K$35</f>
        <v>0</v>
      </c>
      <c r="BB298" s="27">
        <f>MIXED_FLOWER_Prod!$N$35</f>
        <v>0</v>
      </c>
      <c r="BC298" s="58">
        <f>MIXED_FLOWER_Prod!$K$36</f>
        <v>0</v>
      </c>
      <c r="BD298" s="27">
        <f>MIXED_FLOWER_Prod!$N$36</f>
        <v>0</v>
      </c>
      <c r="BE298" s="58">
        <f>MIXED_FLOWER_Prod!$K$37</f>
        <v>0</v>
      </c>
      <c r="BF298" s="27">
        <f>MIXED_FLOWER_Prod!$N$37</f>
        <v>0</v>
      </c>
      <c r="BG298" s="52" t="s">
        <v>69</v>
      </c>
      <c r="BH298" s="16"/>
    </row>
    <row r="299" spans="1:60" x14ac:dyDescent="0.2">
      <c r="A299" s="20"/>
      <c r="B299" s="12" t="s">
        <v>403</v>
      </c>
      <c r="C299" s="2" t="s">
        <v>411</v>
      </c>
      <c r="D299" s="15" t="s">
        <v>12</v>
      </c>
      <c r="E299" s="9" t="s">
        <v>4</v>
      </c>
      <c r="F299" s="40" t="s">
        <v>11</v>
      </c>
      <c r="G299" s="46">
        <f>MIXED_FLOWER_Prod!$O$9</f>
        <v>1</v>
      </c>
      <c r="H299" s="72">
        <f>MIXED_FLOWER_Prod!$O$10</f>
        <v>1</v>
      </c>
      <c r="I299" s="58">
        <f>MIXED_FLOWER_Prod!$K$13</f>
        <v>0</v>
      </c>
      <c r="J299" s="27">
        <f>MIXED_FLOWER_Prod!$O$13</f>
        <v>0</v>
      </c>
      <c r="K299" s="58">
        <f>MIXED_FLOWER_Prod!$K$14</f>
        <v>0</v>
      </c>
      <c r="L299" s="27">
        <f>MIXED_FLOWER_Prod!$O$14</f>
        <v>0</v>
      </c>
      <c r="M299" s="58">
        <f>MIXED_FLOWER_Prod!$K$15</f>
        <v>0</v>
      </c>
      <c r="N299" s="27">
        <f>MIXED_FLOWER_Prod!$O$15</f>
        <v>0</v>
      </c>
      <c r="O299" s="58">
        <f>MIXED_FLOWER_Prod!$K$16</f>
        <v>0</v>
      </c>
      <c r="P299" s="27">
        <f>MIXED_FLOWER_Prod!$O$16</f>
        <v>0</v>
      </c>
      <c r="Q299" s="58">
        <f>MIXED_FLOWER_Prod!$K$17</f>
        <v>0</v>
      </c>
      <c r="R299" s="27">
        <f>MIXED_FLOWER_Prod!$O$17</f>
        <v>0</v>
      </c>
      <c r="S299" s="58">
        <f>MIXED_FLOWER_Prod!$K$18</f>
        <v>0</v>
      </c>
      <c r="T299" s="27">
        <f>MIXED_FLOWER_Prod!$O$18</f>
        <v>0</v>
      </c>
      <c r="U299" s="58">
        <f>MIXED_FLOWER_Prod!$K$19</f>
        <v>0</v>
      </c>
      <c r="V299" s="27">
        <f>MIXED_FLOWER_Prod!$O$19</f>
        <v>0</v>
      </c>
      <c r="W299" s="58">
        <f>MIXED_FLOWER_Prod!$K$20</f>
        <v>0</v>
      </c>
      <c r="X299" s="27">
        <f>MIXED_FLOWER_Prod!$O$20</f>
        <v>0</v>
      </c>
      <c r="Y299" s="58">
        <f>MIXED_FLOWER_Prod!$K$21</f>
        <v>0</v>
      </c>
      <c r="Z299" s="27">
        <f>MIXED_FLOWER_Prod!$O$21</f>
        <v>0</v>
      </c>
      <c r="AA299" s="58">
        <f>MIXED_FLOWER_Prod!$K$22</f>
        <v>0</v>
      </c>
      <c r="AB299" s="27">
        <f>MIXED_FLOWER_Prod!$O$22</f>
        <v>0</v>
      </c>
      <c r="AC299" s="58">
        <f>MIXED_FLOWER_Prod!$K$23</f>
        <v>0</v>
      </c>
      <c r="AD299" s="27">
        <f>MIXED_FLOWER_Prod!$O$23</f>
        <v>0</v>
      </c>
      <c r="AE299" s="58">
        <f>MIXED_FLOWER_Prod!$K$24</f>
        <v>0</v>
      </c>
      <c r="AF299" s="27">
        <f>MIXED_FLOWER_Prod!$O$24</f>
        <v>0</v>
      </c>
      <c r="AG299" s="58">
        <f>MIXED_FLOWER_Prod!$K$25</f>
        <v>0</v>
      </c>
      <c r="AH299" s="27">
        <f>MIXED_FLOWER_Prod!$O$25</f>
        <v>0</v>
      </c>
      <c r="AI299" s="58">
        <f>MIXED_FLOWER_Prod!$K$26</f>
        <v>0</v>
      </c>
      <c r="AJ299" s="27">
        <f>MIXED_FLOWER_Prod!$O$26</f>
        <v>0</v>
      </c>
      <c r="AK299" s="58">
        <f>MIXED_FLOWER_Prod!$K$27</f>
        <v>0</v>
      </c>
      <c r="AL299" s="27">
        <f>MIXED_FLOWER_Prod!$O$27</f>
        <v>0</v>
      </c>
      <c r="AM299" s="58">
        <f>MIXED_FLOWER_Prod!$K$28</f>
        <v>0</v>
      </c>
      <c r="AN299" s="27">
        <f>MIXED_FLOWER_Prod!$O$28</f>
        <v>0</v>
      </c>
      <c r="AO299" s="58">
        <f>MIXED_FLOWER_Prod!$K$29</f>
        <v>0</v>
      </c>
      <c r="AP299" s="27">
        <f>MIXED_FLOWER_Prod!$O$29</f>
        <v>0</v>
      </c>
      <c r="AQ299" s="58">
        <f>MIXED_FLOWER_Prod!$K$30</f>
        <v>0</v>
      </c>
      <c r="AR299" s="27">
        <f>MIXED_FLOWER_Prod!$O$30</f>
        <v>0</v>
      </c>
      <c r="AS299" s="58">
        <f>MIXED_FLOWER_Prod!$K$31</f>
        <v>0</v>
      </c>
      <c r="AT299" s="27">
        <f>MIXED_FLOWER_Prod!$O$31</f>
        <v>0</v>
      </c>
      <c r="AU299" s="58">
        <f>MIXED_FLOWER_Prod!$K$32</f>
        <v>0</v>
      </c>
      <c r="AV299" s="27">
        <f>MIXED_FLOWER_Prod!$O$32</f>
        <v>0</v>
      </c>
      <c r="AW299" s="58">
        <f>MIXED_FLOWER_Prod!$K$33</f>
        <v>0</v>
      </c>
      <c r="AX299" s="27">
        <f>MIXED_FLOWER_Prod!$O$33</f>
        <v>0</v>
      </c>
      <c r="AY299" s="58">
        <f>MIXED_FLOWER_Prod!$K$34</f>
        <v>0</v>
      </c>
      <c r="AZ299" s="27">
        <f>MIXED_FLOWER_Prod!$O$34</f>
        <v>0</v>
      </c>
      <c r="BA299" s="58">
        <f>MIXED_FLOWER_Prod!$K$35</f>
        <v>0</v>
      </c>
      <c r="BB299" s="27">
        <f>MIXED_FLOWER_Prod!$O$35</f>
        <v>0</v>
      </c>
      <c r="BC299" s="58">
        <f>MIXED_FLOWER_Prod!$K$36</f>
        <v>0</v>
      </c>
      <c r="BD299" s="27">
        <f>MIXED_FLOWER_Prod!$O$36</f>
        <v>0</v>
      </c>
      <c r="BE299" s="58">
        <f>MIXED_FLOWER_Prod!$K$37</f>
        <v>0</v>
      </c>
      <c r="BF299" s="27">
        <f>MIXED_FLOWER_Prod!$O$37</f>
        <v>0</v>
      </c>
      <c r="BG299" s="52" t="s">
        <v>69</v>
      </c>
      <c r="BH299" s="16"/>
    </row>
    <row r="300" spans="1:60" x14ac:dyDescent="0.2">
      <c r="A300" s="20"/>
      <c r="B300" s="12" t="s">
        <v>404</v>
      </c>
      <c r="C300" s="2" t="s">
        <v>412</v>
      </c>
      <c r="D300" s="15" t="s">
        <v>12</v>
      </c>
      <c r="E300" s="9" t="s">
        <v>0</v>
      </c>
      <c r="F300" s="40" t="s">
        <v>7</v>
      </c>
      <c r="G300" s="46">
        <f>MIXED_FLOWER_Prod!$R$9</f>
        <v>1</v>
      </c>
      <c r="H300" s="72">
        <f>MIXED_FLOWER_Prod!$R$10</f>
        <v>1</v>
      </c>
      <c r="I300" s="58">
        <f>MIXED_FLOWER_Prod!$Q$13</f>
        <v>0</v>
      </c>
      <c r="J300" s="21">
        <f>MIXED_FLOWER_Prod!$R$13</f>
        <v>3</v>
      </c>
      <c r="K300" s="58">
        <f>MIXED_FLOWER_Prod!$Q$14</f>
        <v>0</v>
      </c>
      <c r="L300" s="21">
        <f>MIXED_FLOWER_Prod!$R$14</f>
        <v>0</v>
      </c>
      <c r="M300" s="58">
        <f>MIXED_FLOWER_Prod!$Q$15</f>
        <v>0</v>
      </c>
      <c r="N300" s="21">
        <f>MIXED_FLOWER_Prod!$R$15</f>
        <v>0</v>
      </c>
      <c r="O300" s="58">
        <f>MIXED_FLOWER_Prod!$Q$16</f>
        <v>0</v>
      </c>
      <c r="P300" s="21">
        <f>MIXED_FLOWER_Prod!$R$16</f>
        <v>0</v>
      </c>
      <c r="Q300" s="58">
        <f>MIXED_FLOWER_Prod!$Q$17</f>
        <v>0</v>
      </c>
      <c r="R300" s="21">
        <f>MIXED_FLOWER_Prod!$R$17</f>
        <v>0</v>
      </c>
      <c r="S300" s="58">
        <f>MIXED_FLOWER_Prod!$Q$18</f>
        <v>0</v>
      </c>
      <c r="T300" s="21">
        <f>MIXED_FLOWER_Prod!$R$18</f>
        <v>0</v>
      </c>
      <c r="U300" s="58">
        <f>MIXED_FLOWER_Prod!$Q$19</f>
        <v>0</v>
      </c>
      <c r="V300" s="21">
        <f>MIXED_FLOWER_Prod!$R$19</f>
        <v>0</v>
      </c>
      <c r="W300" s="58">
        <f>MIXED_FLOWER_Prod!$Q$20</f>
        <v>0</v>
      </c>
      <c r="X300" s="21">
        <f>MIXED_FLOWER_Prod!$R$20</f>
        <v>0</v>
      </c>
      <c r="Y300" s="58">
        <f>MIXED_FLOWER_Prod!$Q$21</f>
        <v>0</v>
      </c>
      <c r="Z300" s="21">
        <f>MIXED_FLOWER_Prod!$R$21</f>
        <v>0</v>
      </c>
      <c r="AA300" s="58">
        <f>MIXED_FLOWER_Prod!$Q$22</f>
        <v>0</v>
      </c>
      <c r="AB300" s="21">
        <f>MIXED_FLOWER_Prod!$R$22</f>
        <v>0</v>
      </c>
      <c r="AC300" s="58">
        <f>MIXED_FLOWER_Prod!$Q$23</f>
        <v>0</v>
      </c>
      <c r="AD300" s="21">
        <f>MIXED_FLOWER_Prod!$R$23</f>
        <v>0</v>
      </c>
      <c r="AE300" s="58">
        <f>MIXED_FLOWER_Prod!$Q$24</f>
        <v>0</v>
      </c>
      <c r="AF300" s="21">
        <f>MIXED_FLOWER_Prod!$R$24</f>
        <v>0</v>
      </c>
      <c r="AG300" s="58">
        <f>MIXED_FLOWER_Prod!$Q$25</f>
        <v>0</v>
      </c>
      <c r="AH300" s="21">
        <f>MIXED_FLOWER_Prod!$R$25</f>
        <v>0</v>
      </c>
      <c r="AI300" s="58">
        <f>MIXED_FLOWER_Prod!$Q$26</f>
        <v>0</v>
      </c>
      <c r="AJ300" s="21">
        <f>MIXED_FLOWER_Prod!$R$26</f>
        <v>0</v>
      </c>
      <c r="AK300" s="58">
        <f>MIXED_FLOWER_Prod!$Q$27</f>
        <v>0</v>
      </c>
      <c r="AL300" s="21">
        <f>MIXED_FLOWER_Prod!$R$27</f>
        <v>0</v>
      </c>
      <c r="AM300" s="58">
        <f>MIXED_FLOWER_Prod!$Q$28</f>
        <v>0</v>
      </c>
      <c r="AN300" s="21">
        <f>MIXED_FLOWER_Prod!$R$28</f>
        <v>0</v>
      </c>
      <c r="AO300" s="58">
        <f>MIXED_FLOWER_Prod!$Q$29</f>
        <v>0</v>
      </c>
      <c r="AP300" s="21">
        <f>MIXED_FLOWER_Prod!$R$29</f>
        <v>0</v>
      </c>
      <c r="AQ300" s="58">
        <f>MIXED_FLOWER_Prod!$Q$30</f>
        <v>0</v>
      </c>
      <c r="AR300" s="21">
        <f>MIXED_FLOWER_Prod!$R$30</f>
        <v>0</v>
      </c>
      <c r="AS300" s="58">
        <f>MIXED_FLOWER_Prod!$Q$31</f>
        <v>0</v>
      </c>
      <c r="AT300" s="21">
        <f>MIXED_FLOWER_Prod!$R$31</f>
        <v>0</v>
      </c>
      <c r="AU300" s="58">
        <f>MIXED_FLOWER_Prod!$Q$32</f>
        <v>0</v>
      </c>
      <c r="AV300" s="21">
        <f>MIXED_FLOWER_Prod!$R$32</f>
        <v>0</v>
      </c>
      <c r="AW300" s="58">
        <f>MIXED_FLOWER_Prod!$Q$33</f>
        <v>0</v>
      </c>
      <c r="AX300" s="21">
        <f>MIXED_FLOWER_Prod!$R$33</f>
        <v>0</v>
      </c>
      <c r="AY300" s="58">
        <f>MIXED_FLOWER_Prod!$Q$34</f>
        <v>0</v>
      </c>
      <c r="AZ300" s="21">
        <f>MIXED_FLOWER_Prod!$R$34</f>
        <v>0</v>
      </c>
      <c r="BA300" s="58">
        <f>MIXED_FLOWER_Prod!$Q$35</f>
        <v>0</v>
      </c>
      <c r="BB300" s="21">
        <f>MIXED_FLOWER_Prod!$R$35</f>
        <v>0</v>
      </c>
      <c r="BC300" s="58">
        <f>MIXED_FLOWER_Prod!$Q$36</f>
        <v>0</v>
      </c>
      <c r="BD300" s="21">
        <f>MIXED_FLOWER_Prod!$R$36</f>
        <v>0</v>
      </c>
      <c r="BE300" s="58">
        <f>MIXED_FLOWER_Prod!$Q$37</f>
        <v>0</v>
      </c>
      <c r="BF300" s="21">
        <f>MIXED_FLOWER_Prod!$R$37</f>
        <v>0</v>
      </c>
      <c r="BG300" s="52" t="s">
        <v>69</v>
      </c>
      <c r="BH300" s="16"/>
    </row>
    <row r="301" spans="1:60" x14ac:dyDescent="0.2">
      <c r="A301" s="20"/>
      <c r="B301" s="12" t="s">
        <v>405</v>
      </c>
      <c r="C301" s="2" t="s">
        <v>413</v>
      </c>
      <c r="D301" s="15" t="s">
        <v>12</v>
      </c>
      <c r="E301" s="9" t="s">
        <v>0</v>
      </c>
      <c r="F301" s="40" t="s">
        <v>7</v>
      </c>
      <c r="G301" s="46">
        <f>MIXED_FLOWER_Prod!$S$9</f>
        <v>1</v>
      </c>
      <c r="H301" s="72">
        <f>MIXED_FLOWER_Prod!$S$10</f>
        <v>1</v>
      </c>
      <c r="I301" s="58">
        <f>MIXED_FLOWER_Prod!$Q$13</f>
        <v>0</v>
      </c>
      <c r="J301" s="21">
        <f>MIXED_FLOWER_Prod!$S$13</f>
        <v>0</v>
      </c>
      <c r="K301" s="58">
        <f>MIXED_FLOWER_Prod!$Q$14</f>
        <v>0</v>
      </c>
      <c r="L301" s="21">
        <f>MIXED_FLOWER_Prod!$S$14</f>
        <v>0</v>
      </c>
      <c r="M301" s="58">
        <f>MIXED_FLOWER_Prod!$Q$15</f>
        <v>0</v>
      </c>
      <c r="N301" s="21">
        <f>MIXED_FLOWER_Prod!$S$15</f>
        <v>0</v>
      </c>
      <c r="O301" s="58">
        <f>MIXED_FLOWER_Prod!$Q$16</f>
        <v>0</v>
      </c>
      <c r="P301" s="21">
        <f>MIXED_FLOWER_Prod!$S$16</f>
        <v>0</v>
      </c>
      <c r="Q301" s="58">
        <f>MIXED_FLOWER_Prod!$Q$17</f>
        <v>0</v>
      </c>
      <c r="R301" s="21">
        <f>MIXED_FLOWER_Prod!$S$17</f>
        <v>0</v>
      </c>
      <c r="S301" s="58">
        <f>MIXED_FLOWER_Prod!$Q$18</f>
        <v>0</v>
      </c>
      <c r="T301" s="21">
        <f>MIXED_FLOWER_Prod!$S$18</f>
        <v>0</v>
      </c>
      <c r="U301" s="58">
        <f>MIXED_FLOWER_Prod!$Q$19</f>
        <v>0</v>
      </c>
      <c r="V301" s="21">
        <f>MIXED_FLOWER_Prod!$S$19</f>
        <v>0</v>
      </c>
      <c r="W301" s="58">
        <f>MIXED_FLOWER_Prod!$Q$20</f>
        <v>0</v>
      </c>
      <c r="X301" s="21">
        <f>MIXED_FLOWER_Prod!$S$20</f>
        <v>0</v>
      </c>
      <c r="Y301" s="58">
        <f>MIXED_FLOWER_Prod!$Q$21</f>
        <v>0</v>
      </c>
      <c r="Z301" s="21">
        <f>MIXED_FLOWER_Prod!$S$21</f>
        <v>0</v>
      </c>
      <c r="AA301" s="58">
        <f>MIXED_FLOWER_Prod!$Q$22</f>
        <v>0</v>
      </c>
      <c r="AB301" s="21">
        <f>MIXED_FLOWER_Prod!$S$22</f>
        <v>0</v>
      </c>
      <c r="AC301" s="58">
        <f>MIXED_FLOWER_Prod!$Q$23</f>
        <v>0</v>
      </c>
      <c r="AD301" s="21">
        <f>MIXED_FLOWER_Prod!$S$23</f>
        <v>0</v>
      </c>
      <c r="AE301" s="58">
        <f>MIXED_FLOWER_Prod!$Q$24</f>
        <v>0</v>
      </c>
      <c r="AF301" s="21">
        <f>MIXED_FLOWER_Prod!$S$24</f>
        <v>0</v>
      </c>
      <c r="AG301" s="58">
        <f>MIXED_FLOWER_Prod!$Q$25</f>
        <v>0</v>
      </c>
      <c r="AH301" s="21">
        <f>MIXED_FLOWER_Prod!$S$25</f>
        <v>0</v>
      </c>
      <c r="AI301" s="58">
        <f>MIXED_FLOWER_Prod!$Q$26</f>
        <v>0</v>
      </c>
      <c r="AJ301" s="21">
        <f>MIXED_FLOWER_Prod!$S$26</f>
        <v>0</v>
      </c>
      <c r="AK301" s="58">
        <f>MIXED_FLOWER_Prod!$Q$27</f>
        <v>0</v>
      </c>
      <c r="AL301" s="21">
        <f>MIXED_FLOWER_Prod!$S$27</f>
        <v>0</v>
      </c>
      <c r="AM301" s="58">
        <f>MIXED_FLOWER_Prod!$Q$28</f>
        <v>0</v>
      </c>
      <c r="AN301" s="21">
        <f>MIXED_FLOWER_Prod!$S$28</f>
        <v>0</v>
      </c>
      <c r="AO301" s="58">
        <f>MIXED_FLOWER_Prod!$Q$29</f>
        <v>0</v>
      </c>
      <c r="AP301" s="21">
        <f>MIXED_FLOWER_Prod!$S$29</f>
        <v>0</v>
      </c>
      <c r="AQ301" s="58">
        <f>MIXED_FLOWER_Prod!$Q$30</f>
        <v>0</v>
      </c>
      <c r="AR301" s="21">
        <f>MIXED_FLOWER_Prod!$S$30</f>
        <v>0</v>
      </c>
      <c r="AS301" s="58">
        <f>MIXED_FLOWER_Prod!$Q$31</f>
        <v>0</v>
      </c>
      <c r="AT301" s="21">
        <f>MIXED_FLOWER_Prod!$S$31</f>
        <v>0</v>
      </c>
      <c r="AU301" s="58">
        <f>MIXED_FLOWER_Prod!$Q$32</f>
        <v>0</v>
      </c>
      <c r="AV301" s="21">
        <f>MIXED_FLOWER_Prod!$S$32</f>
        <v>0</v>
      </c>
      <c r="AW301" s="58">
        <f>MIXED_FLOWER_Prod!$Q$33</f>
        <v>0</v>
      </c>
      <c r="AX301" s="21">
        <f>MIXED_FLOWER_Prod!$S$33</f>
        <v>0</v>
      </c>
      <c r="AY301" s="58">
        <f>MIXED_FLOWER_Prod!$Q$34</f>
        <v>0</v>
      </c>
      <c r="AZ301" s="21">
        <f>MIXED_FLOWER_Prod!$S$34</f>
        <v>0</v>
      </c>
      <c r="BA301" s="58">
        <f>MIXED_FLOWER_Prod!$Q$35</f>
        <v>0</v>
      </c>
      <c r="BB301" s="21">
        <f>MIXED_FLOWER_Prod!$S$35</f>
        <v>0</v>
      </c>
      <c r="BC301" s="58">
        <f>MIXED_FLOWER_Prod!$Q$36</f>
        <v>0</v>
      </c>
      <c r="BD301" s="21">
        <f>MIXED_FLOWER_Prod!$S$36</f>
        <v>0</v>
      </c>
      <c r="BE301" s="58">
        <f>MIXED_FLOWER_Prod!$Q$37</f>
        <v>0</v>
      </c>
      <c r="BF301" s="21">
        <f>MIXED_FLOWER_Prod!$S$37</f>
        <v>0</v>
      </c>
      <c r="BG301" s="52" t="s">
        <v>69</v>
      </c>
      <c r="BH301" s="16"/>
    </row>
    <row r="302" spans="1:60" x14ac:dyDescent="0.2">
      <c r="A302" s="20"/>
      <c r="B302" s="12" t="s">
        <v>406</v>
      </c>
      <c r="C302" s="2" t="s">
        <v>414</v>
      </c>
      <c r="D302" s="15" t="s">
        <v>12</v>
      </c>
      <c r="E302" s="9" t="s">
        <v>0</v>
      </c>
      <c r="F302" s="40" t="s">
        <v>7</v>
      </c>
      <c r="G302" s="46">
        <f>MIXED_FLOWER_Prod!$T$9</f>
        <v>1</v>
      </c>
      <c r="H302" s="72">
        <f>MIXED_FLOWER_Prod!$T$10</f>
        <v>1</v>
      </c>
      <c r="I302" s="58">
        <f>MIXED_FLOWER_Prod!$Q$13</f>
        <v>0</v>
      </c>
      <c r="J302" s="21">
        <f>MIXED_FLOWER_Prod!$T$13</f>
        <v>2</v>
      </c>
      <c r="K302" s="58">
        <f>MIXED_FLOWER_Prod!$Q$14</f>
        <v>0</v>
      </c>
      <c r="L302" s="21">
        <f>MIXED_FLOWER_Prod!$T$14</f>
        <v>0</v>
      </c>
      <c r="M302" s="58">
        <f>MIXED_FLOWER_Prod!$Q$15</f>
        <v>0</v>
      </c>
      <c r="N302" s="21">
        <f>MIXED_FLOWER_Prod!$T$15</f>
        <v>0</v>
      </c>
      <c r="O302" s="58">
        <f>MIXED_FLOWER_Prod!$Q$16</f>
        <v>0</v>
      </c>
      <c r="P302" s="21">
        <f>MIXED_FLOWER_Prod!$T$16</f>
        <v>0</v>
      </c>
      <c r="Q302" s="58">
        <f>MIXED_FLOWER_Prod!$Q$17</f>
        <v>0</v>
      </c>
      <c r="R302" s="21">
        <f>MIXED_FLOWER_Prod!$T$17</f>
        <v>0</v>
      </c>
      <c r="S302" s="58">
        <f>MIXED_FLOWER_Prod!$Q$18</f>
        <v>0</v>
      </c>
      <c r="T302" s="21">
        <f>MIXED_FLOWER_Prod!$T$18</f>
        <v>0</v>
      </c>
      <c r="U302" s="58">
        <f>MIXED_FLOWER_Prod!$Q$19</f>
        <v>0</v>
      </c>
      <c r="V302" s="21">
        <f>MIXED_FLOWER_Prod!$T$19</f>
        <v>0</v>
      </c>
      <c r="W302" s="58">
        <f>MIXED_FLOWER_Prod!$Q$20</f>
        <v>0</v>
      </c>
      <c r="X302" s="21">
        <f>MIXED_FLOWER_Prod!$T$20</f>
        <v>0</v>
      </c>
      <c r="Y302" s="58">
        <f>MIXED_FLOWER_Prod!$Q$21</f>
        <v>0</v>
      </c>
      <c r="Z302" s="21">
        <f>MIXED_FLOWER_Prod!$T$21</f>
        <v>0</v>
      </c>
      <c r="AA302" s="58">
        <f>MIXED_FLOWER_Prod!$Q$22</f>
        <v>0</v>
      </c>
      <c r="AB302" s="21">
        <f>MIXED_FLOWER_Prod!$T$22</f>
        <v>0</v>
      </c>
      <c r="AC302" s="58">
        <f>MIXED_FLOWER_Prod!$Q$23</f>
        <v>0</v>
      </c>
      <c r="AD302" s="21">
        <f>MIXED_FLOWER_Prod!$T$23</f>
        <v>0</v>
      </c>
      <c r="AE302" s="58">
        <f>MIXED_FLOWER_Prod!$Q$24</f>
        <v>0</v>
      </c>
      <c r="AF302" s="21">
        <f>MIXED_FLOWER_Prod!$T$24</f>
        <v>0</v>
      </c>
      <c r="AG302" s="58">
        <f>MIXED_FLOWER_Prod!$Q$25</f>
        <v>0</v>
      </c>
      <c r="AH302" s="21">
        <f>MIXED_FLOWER_Prod!$T$25</f>
        <v>0</v>
      </c>
      <c r="AI302" s="58">
        <f>MIXED_FLOWER_Prod!$Q$26</f>
        <v>0</v>
      </c>
      <c r="AJ302" s="21">
        <f>MIXED_FLOWER_Prod!$T$26</f>
        <v>0</v>
      </c>
      <c r="AK302" s="58">
        <f>MIXED_FLOWER_Prod!$Q$27</f>
        <v>0</v>
      </c>
      <c r="AL302" s="21">
        <f>MIXED_FLOWER_Prod!$T$27</f>
        <v>0</v>
      </c>
      <c r="AM302" s="58">
        <f>MIXED_FLOWER_Prod!$Q$28</f>
        <v>0</v>
      </c>
      <c r="AN302" s="21">
        <f>MIXED_FLOWER_Prod!$T$28</f>
        <v>0</v>
      </c>
      <c r="AO302" s="58">
        <f>MIXED_FLOWER_Prod!$Q$29</f>
        <v>0</v>
      </c>
      <c r="AP302" s="21">
        <f>MIXED_FLOWER_Prod!$T$29</f>
        <v>0</v>
      </c>
      <c r="AQ302" s="58">
        <f>MIXED_FLOWER_Prod!$Q$30</f>
        <v>0</v>
      </c>
      <c r="AR302" s="21">
        <f>MIXED_FLOWER_Prod!$T$30</f>
        <v>0</v>
      </c>
      <c r="AS302" s="58">
        <f>MIXED_FLOWER_Prod!$Q$31</f>
        <v>0</v>
      </c>
      <c r="AT302" s="21">
        <f>MIXED_FLOWER_Prod!$T$31</f>
        <v>0</v>
      </c>
      <c r="AU302" s="58">
        <f>MIXED_FLOWER_Prod!$Q$32</f>
        <v>0</v>
      </c>
      <c r="AV302" s="21">
        <f>MIXED_FLOWER_Prod!$T$32</f>
        <v>0</v>
      </c>
      <c r="AW302" s="58">
        <f>MIXED_FLOWER_Prod!$Q$33</f>
        <v>0</v>
      </c>
      <c r="AX302" s="21">
        <f>MIXED_FLOWER_Prod!$T$33</f>
        <v>0</v>
      </c>
      <c r="AY302" s="58">
        <f>MIXED_FLOWER_Prod!$Q$34</f>
        <v>0</v>
      </c>
      <c r="AZ302" s="21">
        <f>MIXED_FLOWER_Prod!$T$34</f>
        <v>0</v>
      </c>
      <c r="BA302" s="58">
        <f>MIXED_FLOWER_Prod!$Q$35</f>
        <v>0</v>
      </c>
      <c r="BB302" s="21">
        <f>MIXED_FLOWER_Prod!$T$35</f>
        <v>0</v>
      </c>
      <c r="BC302" s="58">
        <f>MIXED_FLOWER_Prod!$Q$36</f>
        <v>0</v>
      </c>
      <c r="BD302" s="21">
        <f>MIXED_FLOWER_Prod!$T$36</f>
        <v>0</v>
      </c>
      <c r="BE302" s="58">
        <f>MIXED_FLOWER_Prod!$Q$37</f>
        <v>0</v>
      </c>
      <c r="BF302" s="21">
        <f>MIXED_FLOWER_Prod!$T$37</f>
        <v>0</v>
      </c>
      <c r="BG302" s="52" t="s">
        <v>69</v>
      </c>
      <c r="BH302" s="16"/>
    </row>
    <row r="303" spans="1:60" x14ac:dyDescent="0.2">
      <c r="A303" s="20"/>
      <c r="B303" s="12" t="s">
        <v>407</v>
      </c>
      <c r="C303" s="2" t="s">
        <v>415</v>
      </c>
      <c r="D303" s="15" t="s">
        <v>12</v>
      </c>
      <c r="E303" s="9" t="s">
        <v>0</v>
      </c>
      <c r="F303" s="40" t="s">
        <v>7</v>
      </c>
      <c r="G303" s="46">
        <f>MIXED_FLOWER_Prod!$U$9</f>
        <v>1</v>
      </c>
      <c r="H303" s="72">
        <f>MIXED_FLOWER_Prod!$U$10</f>
        <v>1</v>
      </c>
      <c r="I303" s="58">
        <f>MIXED_FLOWER_Prod!$Q$13</f>
        <v>0</v>
      </c>
      <c r="J303" s="21">
        <f>MIXED_FLOWER_Prod!$U$13</f>
        <v>0</v>
      </c>
      <c r="K303" s="58">
        <f>MIXED_FLOWER_Prod!$Q$14</f>
        <v>0</v>
      </c>
      <c r="L303" s="21">
        <f>MIXED_FLOWER_Prod!$U$14</f>
        <v>0</v>
      </c>
      <c r="M303" s="58">
        <f>MIXED_FLOWER_Prod!$Q$15</f>
        <v>0</v>
      </c>
      <c r="N303" s="21">
        <f>MIXED_FLOWER_Prod!$U$15</f>
        <v>0</v>
      </c>
      <c r="O303" s="58">
        <f>MIXED_FLOWER_Prod!$Q$16</f>
        <v>0</v>
      </c>
      <c r="P303" s="21">
        <f>MIXED_FLOWER_Prod!$U$16</f>
        <v>0</v>
      </c>
      <c r="Q303" s="58">
        <f>MIXED_FLOWER_Prod!$Q$17</f>
        <v>0</v>
      </c>
      <c r="R303" s="21">
        <f>MIXED_FLOWER_Prod!$U$17</f>
        <v>0</v>
      </c>
      <c r="S303" s="58">
        <f>MIXED_FLOWER_Prod!$Q$18</f>
        <v>0</v>
      </c>
      <c r="T303" s="21">
        <f>MIXED_FLOWER_Prod!$U$18</f>
        <v>0</v>
      </c>
      <c r="U303" s="58">
        <f>MIXED_FLOWER_Prod!$Q$19</f>
        <v>0</v>
      </c>
      <c r="V303" s="21">
        <f>MIXED_FLOWER_Prod!$U$19</f>
        <v>0</v>
      </c>
      <c r="W303" s="58">
        <f>MIXED_FLOWER_Prod!$Q$20</f>
        <v>0</v>
      </c>
      <c r="X303" s="21">
        <f>MIXED_FLOWER_Prod!$U$20</f>
        <v>0</v>
      </c>
      <c r="Y303" s="58">
        <f>MIXED_FLOWER_Prod!$Q$21</f>
        <v>0</v>
      </c>
      <c r="Z303" s="21">
        <f>MIXED_FLOWER_Prod!$U$21</f>
        <v>0</v>
      </c>
      <c r="AA303" s="58">
        <f>MIXED_FLOWER_Prod!$Q$22</f>
        <v>0</v>
      </c>
      <c r="AB303" s="21">
        <f>MIXED_FLOWER_Prod!$U$22</f>
        <v>0</v>
      </c>
      <c r="AC303" s="58">
        <f>MIXED_FLOWER_Prod!$Q$23</f>
        <v>0</v>
      </c>
      <c r="AD303" s="21">
        <f>MIXED_FLOWER_Prod!$U$23</f>
        <v>0</v>
      </c>
      <c r="AE303" s="58">
        <f>MIXED_FLOWER_Prod!$Q$24</f>
        <v>0</v>
      </c>
      <c r="AF303" s="21">
        <f>MIXED_FLOWER_Prod!$U$24</f>
        <v>0</v>
      </c>
      <c r="AG303" s="58">
        <f>MIXED_FLOWER_Prod!$Q$25</f>
        <v>0</v>
      </c>
      <c r="AH303" s="21">
        <f>MIXED_FLOWER_Prod!$U$25</f>
        <v>0</v>
      </c>
      <c r="AI303" s="58">
        <f>MIXED_FLOWER_Prod!$Q$26</f>
        <v>0</v>
      </c>
      <c r="AJ303" s="21">
        <f>MIXED_FLOWER_Prod!$U$26</f>
        <v>0</v>
      </c>
      <c r="AK303" s="58">
        <f>MIXED_FLOWER_Prod!$Q$27</f>
        <v>0</v>
      </c>
      <c r="AL303" s="21">
        <f>MIXED_FLOWER_Prod!$U$27</f>
        <v>0</v>
      </c>
      <c r="AM303" s="58">
        <f>MIXED_FLOWER_Prod!$Q$28</f>
        <v>0</v>
      </c>
      <c r="AN303" s="21">
        <f>MIXED_FLOWER_Prod!$U$28</f>
        <v>0</v>
      </c>
      <c r="AO303" s="58">
        <f>MIXED_FLOWER_Prod!$Q$29</f>
        <v>0</v>
      </c>
      <c r="AP303" s="21">
        <f>MIXED_FLOWER_Prod!$U$29</f>
        <v>0</v>
      </c>
      <c r="AQ303" s="58">
        <f>MIXED_FLOWER_Prod!$Q$30</f>
        <v>0</v>
      </c>
      <c r="AR303" s="21">
        <f>MIXED_FLOWER_Prod!$U$30</f>
        <v>0</v>
      </c>
      <c r="AS303" s="58">
        <f>MIXED_FLOWER_Prod!$Q$31</f>
        <v>0</v>
      </c>
      <c r="AT303" s="21">
        <f>MIXED_FLOWER_Prod!$U$31</f>
        <v>0</v>
      </c>
      <c r="AU303" s="58">
        <f>MIXED_FLOWER_Prod!$Q$32</f>
        <v>0</v>
      </c>
      <c r="AV303" s="21">
        <f>MIXED_FLOWER_Prod!$U$32</f>
        <v>0</v>
      </c>
      <c r="AW303" s="58">
        <f>MIXED_FLOWER_Prod!$Q$33</f>
        <v>0</v>
      </c>
      <c r="AX303" s="21">
        <f>MIXED_FLOWER_Prod!$U$33</f>
        <v>0</v>
      </c>
      <c r="AY303" s="58">
        <f>MIXED_FLOWER_Prod!$Q$34</f>
        <v>0</v>
      </c>
      <c r="AZ303" s="21">
        <f>MIXED_FLOWER_Prod!$U$34</f>
        <v>0</v>
      </c>
      <c r="BA303" s="58">
        <f>MIXED_FLOWER_Prod!$Q$35</f>
        <v>0</v>
      </c>
      <c r="BB303" s="21">
        <f>MIXED_FLOWER_Prod!$U$35</f>
        <v>0</v>
      </c>
      <c r="BC303" s="58">
        <f>MIXED_FLOWER_Prod!$Q$36</f>
        <v>0</v>
      </c>
      <c r="BD303" s="21">
        <f>MIXED_FLOWER_Prod!$U$36</f>
        <v>0</v>
      </c>
      <c r="BE303" s="58">
        <f>MIXED_FLOWER_Prod!$Q$37</f>
        <v>0</v>
      </c>
      <c r="BF303" s="21">
        <f>MIXED_FLOWER_Prod!$U$37</f>
        <v>0</v>
      </c>
      <c r="BG303" s="52" t="s">
        <v>69</v>
      </c>
      <c r="BH303" s="16"/>
    </row>
    <row r="304" spans="1:60" x14ac:dyDescent="0.2">
      <c r="A304" s="20"/>
      <c r="B304" s="11" t="s">
        <v>418</v>
      </c>
      <c r="C304" s="2" t="s">
        <v>769</v>
      </c>
      <c r="D304" s="15" t="s">
        <v>12</v>
      </c>
      <c r="E304" s="9" t="s">
        <v>3</v>
      </c>
      <c r="F304" s="40" t="s">
        <v>6</v>
      </c>
      <c r="G304" s="46">
        <f>MIXED_FLOWER_Prod!$Z$9</f>
        <v>1</v>
      </c>
      <c r="H304" s="72">
        <f>MIXED_FLOWER_Prod!$Z$10</f>
        <v>1</v>
      </c>
      <c r="I304" s="58">
        <f>MIXED_FLOWER_Prod!$Y$13</f>
        <v>0</v>
      </c>
      <c r="J304" s="21">
        <f>MIXED_FLOWER_Prod!$Z$13</f>
        <v>136</v>
      </c>
      <c r="K304" s="58">
        <f>MIXED_FLOWER_Prod!$Y$14</f>
        <v>0</v>
      </c>
      <c r="L304" s="21">
        <f>MIXED_FLOWER_Prod!$Z$14</f>
        <v>0</v>
      </c>
      <c r="M304" s="58">
        <f>MIXED_FLOWER_Prod!$Y$15</f>
        <v>0</v>
      </c>
      <c r="N304" s="21">
        <f>MIXED_FLOWER_Prod!$Z$15</f>
        <v>0</v>
      </c>
      <c r="O304" s="58">
        <f>MIXED_FLOWER_Prod!$Y$16</f>
        <v>0</v>
      </c>
      <c r="P304" s="21">
        <f>MIXED_FLOWER_Prod!$Z$16</f>
        <v>0</v>
      </c>
      <c r="Q304" s="58">
        <f>MIXED_FLOWER_Prod!$Y$17</f>
        <v>0</v>
      </c>
      <c r="R304" s="21">
        <f>MIXED_FLOWER_Prod!$Z$17</f>
        <v>0</v>
      </c>
      <c r="S304" s="58">
        <f>MIXED_FLOWER_Prod!$Y$18</f>
        <v>0</v>
      </c>
      <c r="T304" s="21">
        <f>MIXED_FLOWER_Prod!$Z$18</f>
        <v>0</v>
      </c>
      <c r="U304" s="58">
        <f>MIXED_FLOWER_Prod!$Y$19</f>
        <v>0</v>
      </c>
      <c r="V304" s="21">
        <f>MIXED_FLOWER_Prod!$Z$19</f>
        <v>0</v>
      </c>
      <c r="W304" s="58">
        <f>MIXED_FLOWER_Prod!$Y$20</f>
        <v>0</v>
      </c>
      <c r="X304" s="21">
        <f>MIXED_FLOWER_Prod!$Z$20</f>
        <v>0</v>
      </c>
      <c r="Y304" s="58">
        <f>MIXED_FLOWER_Prod!$Y$21</f>
        <v>0</v>
      </c>
      <c r="Z304" s="21">
        <f>MIXED_FLOWER_Prod!$Z$21</f>
        <v>0</v>
      </c>
      <c r="AA304" s="58">
        <f>MIXED_FLOWER_Prod!$Y$22</f>
        <v>0</v>
      </c>
      <c r="AB304" s="21">
        <f>MIXED_FLOWER_Prod!$Z$22</f>
        <v>0</v>
      </c>
      <c r="AC304" s="58">
        <f>MIXED_FLOWER_Prod!$Y$23</f>
        <v>0</v>
      </c>
      <c r="AD304" s="21">
        <f>MIXED_FLOWER_Prod!$Z$23</f>
        <v>0</v>
      </c>
      <c r="AE304" s="58">
        <f>MIXED_FLOWER_Prod!$Y$24</f>
        <v>0</v>
      </c>
      <c r="AF304" s="21">
        <f>MIXED_FLOWER_Prod!$Z$24</f>
        <v>0</v>
      </c>
      <c r="AG304" s="58">
        <f>MIXED_FLOWER_Prod!$Y$25</f>
        <v>0</v>
      </c>
      <c r="AH304" s="21">
        <f>MIXED_FLOWER_Prod!$Z$25</f>
        <v>0</v>
      </c>
      <c r="AI304" s="58">
        <f>MIXED_FLOWER_Prod!$Y$26</f>
        <v>0</v>
      </c>
      <c r="AJ304" s="21">
        <f>MIXED_FLOWER_Prod!$Z$26</f>
        <v>0</v>
      </c>
      <c r="AK304" s="58">
        <f>MIXED_FLOWER_Prod!$Y$27</f>
        <v>0</v>
      </c>
      <c r="AL304" s="21">
        <f>MIXED_FLOWER_Prod!$Z$27</f>
        <v>0</v>
      </c>
      <c r="AM304" s="58">
        <f>MIXED_FLOWER_Prod!$Y$28</f>
        <v>0</v>
      </c>
      <c r="AN304" s="21">
        <f>MIXED_FLOWER_Prod!$Z$28</f>
        <v>0</v>
      </c>
      <c r="AO304" s="58">
        <f>MIXED_FLOWER_Prod!$Y$29</f>
        <v>0</v>
      </c>
      <c r="AP304" s="21">
        <f>MIXED_FLOWER_Prod!$Z$29</f>
        <v>0</v>
      </c>
      <c r="AQ304" s="58">
        <f>MIXED_FLOWER_Prod!$Y$30</f>
        <v>0</v>
      </c>
      <c r="AR304" s="21">
        <f>MIXED_FLOWER_Prod!$Z$30</f>
        <v>0</v>
      </c>
      <c r="AS304" s="58">
        <f>MIXED_FLOWER_Prod!$Y$31</f>
        <v>0</v>
      </c>
      <c r="AT304" s="21">
        <f>MIXED_FLOWER_Prod!$Z$31</f>
        <v>0</v>
      </c>
      <c r="AU304" s="58">
        <f>MIXED_FLOWER_Prod!$Y$32</f>
        <v>0</v>
      </c>
      <c r="AV304" s="21">
        <f>MIXED_FLOWER_Prod!$Z$32</f>
        <v>0</v>
      </c>
      <c r="AW304" s="58">
        <f>MIXED_FLOWER_Prod!$Y$33</f>
        <v>0</v>
      </c>
      <c r="AX304" s="21">
        <f>MIXED_FLOWER_Prod!$Z$33</f>
        <v>0</v>
      </c>
      <c r="AY304" s="58">
        <f>MIXED_FLOWER_Prod!$Y$34</f>
        <v>0</v>
      </c>
      <c r="AZ304" s="21">
        <f>MIXED_FLOWER_Prod!$Z$34</f>
        <v>0</v>
      </c>
      <c r="BA304" s="58">
        <f>MIXED_FLOWER_Prod!$Y$35</f>
        <v>0</v>
      </c>
      <c r="BB304" s="21">
        <f>MIXED_FLOWER_Prod!$Z$35</f>
        <v>0</v>
      </c>
      <c r="BC304" s="58">
        <f>MIXED_FLOWER_Prod!$Y$36</f>
        <v>0</v>
      </c>
      <c r="BD304" s="21">
        <f>MIXED_FLOWER_Prod!$Z$36</f>
        <v>0</v>
      </c>
      <c r="BE304" s="58">
        <f>MIXED_FLOWER_Prod!$Y$37</f>
        <v>0</v>
      </c>
      <c r="BF304" s="21">
        <f>MIXED_FLOWER_Prod!$Z$37</f>
        <v>0</v>
      </c>
      <c r="BG304" s="52" t="s">
        <v>69</v>
      </c>
      <c r="BH304" s="16"/>
    </row>
    <row r="305" spans="1:60" x14ac:dyDescent="0.2">
      <c r="A305" s="20"/>
      <c r="B305" s="11" t="s">
        <v>419</v>
      </c>
      <c r="C305" s="2" t="s">
        <v>399</v>
      </c>
      <c r="D305" s="15" t="s">
        <v>12</v>
      </c>
      <c r="E305" s="9" t="s">
        <v>3</v>
      </c>
      <c r="F305" s="40" t="s">
        <v>6</v>
      </c>
      <c r="G305" s="46">
        <f>MIXED_FLOWER_Prod!$AA$9</f>
        <v>1</v>
      </c>
      <c r="H305" s="72">
        <f>MIXED_FLOWER_Prod!$AA$10</f>
        <v>1</v>
      </c>
      <c r="I305" s="58">
        <f>MIXED_FLOWER_Prod!$Y$13</f>
        <v>0</v>
      </c>
      <c r="J305" s="21">
        <f>MIXED_FLOWER_Prod!$AA$13</f>
        <v>0</v>
      </c>
      <c r="K305" s="58">
        <f>MIXED_FLOWER_Prod!$Y$14</f>
        <v>0</v>
      </c>
      <c r="L305" s="21">
        <f>MIXED_FLOWER_Prod!$AA$14</f>
        <v>0</v>
      </c>
      <c r="M305" s="58">
        <f>MIXED_FLOWER_Prod!$Y$15</f>
        <v>0</v>
      </c>
      <c r="N305" s="21">
        <f>MIXED_FLOWER_Prod!$AA$15</f>
        <v>0</v>
      </c>
      <c r="O305" s="58">
        <f>MIXED_FLOWER_Prod!$Y$16</f>
        <v>0</v>
      </c>
      <c r="P305" s="21">
        <f>MIXED_FLOWER_Prod!$AA$16</f>
        <v>0</v>
      </c>
      <c r="Q305" s="58">
        <f>MIXED_FLOWER_Prod!$Y$17</f>
        <v>0</v>
      </c>
      <c r="R305" s="21">
        <f>MIXED_FLOWER_Prod!$AA$17</f>
        <v>0</v>
      </c>
      <c r="S305" s="58">
        <f>MIXED_FLOWER_Prod!$Y$18</f>
        <v>0</v>
      </c>
      <c r="T305" s="21">
        <f>MIXED_FLOWER_Prod!$AA$18</f>
        <v>0</v>
      </c>
      <c r="U305" s="58">
        <f>MIXED_FLOWER_Prod!$Y$19</f>
        <v>0</v>
      </c>
      <c r="V305" s="21">
        <f>MIXED_FLOWER_Prod!$AA$19</f>
        <v>0</v>
      </c>
      <c r="W305" s="58">
        <f>MIXED_FLOWER_Prod!$Y$20</f>
        <v>0</v>
      </c>
      <c r="X305" s="21">
        <f>MIXED_FLOWER_Prod!$AA$20</f>
        <v>0</v>
      </c>
      <c r="Y305" s="58">
        <f>MIXED_FLOWER_Prod!$Y$21</f>
        <v>0</v>
      </c>
      <c r="Z305" s="21">
        <f>MIXED_FLOWER_Prod!$AA$21</f>
        <v>0</v>
      </c>
      <c r="AA305" s="58">
        <f>MIXED_FLOWER_Prod!$Y$22</f>
        <v>0</v>
      </c>
      <c r="AB305" s="21">
        <f>MIXED_FLOWER_Prod!$AA$22</f>
        <v>0</v>
      </c>
      <c r="AC305" s="58">
        <f>MIXED_FLOWER_Prod!$Y$23</f>
        <v>0</v>
      </c>
      <c r="AD305" s="21">
        <f>MIXED_FLOWER_Prod!$AA$23</f>
        <v>0</v>
      </c>
      <c r="AE305" s="58">
        <f>MIXED_FLOWER_Prod!$Y$24</f>
        <v>0</v>
      </c>
      <c r="AF305" s="21">
        <f>MIXED_FLOWER_Prod!$AA$24</f>
        <v>0</v>
      </c>
      <c r="AG305" s="58">
        <f>MIXED_FLOWER_Prod!$Y$25</f>
        <v>0</v>
      </c>
      <c r="AH305" s="21">
        <f>MIXED_FLOWER_Prod!$AA$25</f>
        <v>0</v>
      </c>
      <c r="AI305" s="58">
        <f>MIXED_FLOWER_Prod!$Y$26</f>
        <v>0</v>
      </c>
      <c r="AJ305" s="21">
        <f>MIXED_FLOWER_Prod!$AA$26</f>
        <v>0</v>
      </c>
      <c r="AK305" s="58">
        <f>MIXED_FLOWER_Prod!$Y$27</f>
        <v>0</v>
      </c>
      <c r="AL305" s="21">
        <f>MIXED_FLOWER_Prod!$AA$27</f>
        <v>0</v>
      </c>
      <c r="AM305" s="58">
        <f>MIXED_FLOWER_Prod!$Y$28</f>
        <v>0</v>
      </c>
      <c r="AN305" s="21">
        <f>MIXED_FLOWER_Prod!$AA$28</f>
        <v>0</v>
      </c>
      <c r="AO305" s="58">
        <f>MIXED_FLOWER_Prod!$Y$29</f>
        <v>0</v>
      </c>
      <c r="AP305" s="21">
        <f>MIXED_FLOWER_Prod!$AA$29</f>
        <v>0</v>
      </c>
      <c r="AQ305" s="58">
        <f>MIXED_FLOWER_Prod!$Y$30</f>
        <v>0</v>
      </c>
      <c r="AR305" s="21">
        <f>MIXED_FLOWER_Prod!$AA$30</f>
        <v>0</v>
      </c>
      <c r="AS305" s="58">
        <f>MIXED_FLOWER_Prod!$Y$31</f>
        <v>0</v>
      </c>
      <c r="AT305" s="21">
        <f>MIXED_FLOWER_Prod!$AA$31</f>
        <v>0</v>
      </c>
      <c r="AU305" s="58">
        <f>MIXED_FLOWER_Prod!$Y$32</f>
        <v>0</v>
      </c>
      <c r="AV305" s="21">
        <f>MIXED_FLOWER_Prod!$AA$32</f>
        <v>0</v>
      </c>
      <c r="AW305" s="58">
        <f>MIXED_FLOWER_Prod!$Y$33</f>
        <v>0</v>
      </c>
      <c r="AX305" s="21">
        <f>MIXED_FLOWER_Prod!$AA$33</f>
        <v>0</v>
      </c>
      <c r="AY305" s="58">
        <f>MIXED_FLOWER_Prod!$Y$34</f>
        <v>0</v>
      </c>
      <c r="AZ305" s="21">
        <f>MIXED_FLOWER_Prod!$AA$34</f>
        <v>0</v>
      </c>
      <c r="BA305" s="58">
        <f>MIXED_FLOWER_Prod!$Y$35</f>
        <v>0</v>
      </c>
      <c r="BB305" s="21">
        <f>MIXED_FLOWER_Prod!$AA$35</f>
        <v>0</v>
      </c>
      <c r="BC305" s="58">
        <f>MIXED_FLOWER_Prod!$Y$36</f>
        <v>0</v>
      </c>
      <c r="BD305" s="21">
        <f>MIXED_FLOWER_Prod!$AA$36</f>
        <v>0</v>
      </c>
      <c r="BE305" s="58">
        <f>MIXED_FLOWER_Prod!$Y$37</f>
        <v>0</v>
      </c>
      <c r="BF305" s="21">
        <f>MIXED_FLOWER_Prod!$AA$37</f>
        <v>0</v>
      </c>
      <c r="BG305" s="52" t="s">
        <v>69</v>
      </c>
      <c r="BH305" s="16"/>
    </row>
    <row r="306" spans="1:60" s="65" customFormat="1" ht="18.75" x14ac:dyDescent="0.25">
      <c r="A306" s="21" t="s">
        <v>69</v>
      </c>
      <c r="B306" s="61"/>
      <c r="C306" s="61" t="s">
        <v>218</v>
      </c>
      <c r="D306" s="62"/>
      <c r="E306" s="62"/>
      <c r="F306" s="62"/>
      <c r="G306" s="61"/>
      <c r="H306" s="67"/>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52" t="s">
        <v>69</v>
      </c>
      <c r="BH306" s="64"/>
    </row>
    <row r="307" spans="1:60" x14ac:dyDescent="0.2">
      <c r="A307" s="4"/>
      <c r="B307" s="5"/>
      <c r="C307" s="1"/>
      <c r="D307" s="4"/>
      <c r="E307" s="1"/>
      <c r="F307" s="4"/>
      <c r="G307" s="4"/>
      <c r="H307" s="73"/>
      <c r="I307" s="23"/>
      <c r="J307" s="23"/>
      <c r="K307" s="23"/>
      <c r="L307" s="23"/>
      <c r="M307" s="23"/>
      <c r="N307" s="23"/>
      <c r="O307" s="23"/>
      <c r="P307" s="23"/>
      <c r="Q307" s="23"/>
      <c r="R307" s="23"/>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16"/>
    </row>
    <row r="308" spans="1:60" x14ac:dyDescent="0.2">
      <c r="A308" s="4"/>
      <c r="B308" s="5"/>
      <c r="C308" s="1"/>
      <c r="D308" s="4"/>
      <c r="E308" s="1"/>
      <c r="F308" s="4"/>
      <c r="G308" s="4"/>
      <c r="H308" s="73"/>
      <c r="I308" s="23"/>
      <c r="J308" s="23"/>
      <c r="K308" s="23"/>
      <c r="L308" s="23"/>
      <c r="M308" s="23"/>
      <c r="N308" s="23"/>
      <c r="O308" s="23"/>
      <c r="P308" s="23"/>
      <c r="Q308" s="23"/>
      <c r="R308" s="23"/>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16"/>
    </row>
  </sheetData>
  <sheetProtection selectLockedCells="1"/>
  <mergeCells count="3">
    <mergeCell ref="C2:J2"/>
    <mergeCell ref="C3:J3"/>
    <mergeCell ref="C4:J4"/>
  </mergeCells>
  <hyperlinks>
    <hyperlink ref="B1" location="IGAP!A1" display="IGAP!A1"/>
  </hyperlinks>
  <printOptions horizontalCentered="1" verticalCentered="1"/>
  <pageMargins left="0.19685039370078741" right="0.19685039370078741" top="0.19685039370078741" bottom="0.19685039370078741" header="0.11811023622047245" footer="0.11811023622047245"/>
  <pageSetup paperSize="9" scale="59" fitToWidth="2" fitToHeight="5" orientation="landscape" r:id="rId1"/>
  <headerFooter>
    <oddHeader>&amp;Z&amp;F</oddHeader>
    <oddFooter>&amp;C&amp;D</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9" width="11.7109375" style="127" customWidth="1"/>
    <col min="10" max="10" width="1.7109375" style="127" customWidth="1"/>
    <col min="11" max="26" width="14.28515625" style="127" customWidth="1"/>
    <col min="27" max="16384" width="11.42578125" style="158"/>
  </cols>
  <sheetData>
    <row r="1" spans="1:26" ht="16.5" thickBot="1" x14ac:dyDescent="0.25">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75" thickBot="1" x14ac:dyDescent="0.25">
      <c r="A2" s="13" t="s">
        <v>444</v>
      </c>
      <c r="B2" s="125"/>
      <c r="C2" s="257" t="s">
        <v>567</v>
      </c>
      <c r="D2" s="258"/>
      <c r="E2" s="258"/>
      <c r="F2" s="258"/>
      <c r="G2" s="258"/>
      <c r="H2" s="258"/>
      <c r="I2" s="259"/>
      <c r="J2" s="125"/>
      <c r="K2" s="125"/>
      <c r="L2" s="125"/>
      <c r="M2" s="125"/>
      <c r="N2" s="125"/>
      <c r="O2" s="125"/>
      <c r="P2" s="125"/>
      <c r="Q2" s="125"/>
      <c r="R2" s="125"/>
      <c r="S2" s="125"/>
      <c r="T2" s="125"/>
      <c r="U2" s="125"/>
      <c r="V2" s="125"/>
      <c r="W2" s="125"/>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6.5" thickBot="1" x14ac:dyDescent="0.25">
      <c r="A4" s="35" t="s">
        <v>446</v>
      </c>
      <c r="B4" s="125"/>
      <c r="C4" s="372" t="s">
        <v>535</v>
      </c>
      <c r="D4" s="373"/>
      <c r="E4" s="374"/>
      <c r="F4" s="125"/>
      <c r="G4" s="372" t="s">
        <v>535</v>
      </c>
      <c r="H4" s="373"/>
      <c r="I4" s="374"/>
      <c r="J4" s="125"/>
      <c r="K4" s="125"/>
      <c r="L4" s="125"/>
      <c r="M4" s="125"/>
      <c r="N4" s="125"/>
      <c r="O4" s="125"/>
      <c r="P4" s="125"/>
      <c r="Q4" s="125"/>
      <c r="R4" s="125"/>
      <c r="S4" s="125"/>
      <c r="T4" s="125"/>
      <c r="U4" s="125"/>
      <c r="V4" s="125"/>
      <c r="W4" s="125"/>
      <c r="X4" s="125"/>
      <c r="Y4" s="125"/>
      <c r="Z4" s="125"/>
    </row>
    <row r="5" spans="1:26" ht="16.5" thickBot="1" x14ac:dyDescent="0.25">
      <c r="A5" s="135" t="s">
        <v>445</v>
      </c>
      <c r="B5" s="125"/>
      <c r="C5" s="372" t="s">
        <v>513</v>
      </c>
      <c r="D5" s="373"/>
      <c r="E5" s="374"/>
      <c r="F5" s="125"/>
      <c r="G5" s="372" t="s">
        <v>517</v>
      </c>
      <c r="H5" s="373"/>
      <c r="I5" s="374"/>
      <c r="J5" s="125"/>
      <c r="K5" s="125"/>
      <c r="L5" s="125"/>
      <c r="M5" s="125"/>
      <c r="N5" s="125"/>
      <c r="O5" s="125"/>
      <c r="P5" s="125"/>
      <c r="Q5" s="125"/>
      <c r="R5" s="125"/>
      <c r="S5" s="125"/>
      <c r="T5" s="125"/>
      <c r="U5" s="125"/>
      <c r="V5" s="125"/>
      <c r="W5" s="125"/>
      <c r="X5" s="125"/>
      <c r="Y5" s="125"/>
      <c r="Z5" s="125"/>
    </row>
    <row r="6" spans="1:26" ht="16.5" thickBot="1" x14ac:dyDescent="0.25">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row>
    <row r="7" spans="1:26" ht="16.5" thickBot="1" x14ac:dyDescent="0.3">
      <c r="A7" s="125"/>
      <c r="B7" s="125"/>
      <c r="C7" s="381" t="s">
        <v>846</v>
      </c>
      <c r="D7" s="382"/>
      <c r="E7" s="382"/>
      <c r="F7" s="70"/>
      <c r="G7" s="381" t="s">
        <v>222</v>
      </c>
      <c r="H7" s="382"/>
      <c r="I7" s="382"/>
      <c r="J7" s="125"/>
      <c r="K7" s="125"/>
      <c r="L7" s="125"/>
      <c r="M7" s="125"/>
      <c r="N7" s="125"/>
      <c r="O7" s="125"/>
      <c r="P7" s="125"/>
      <c r="Q7" s="125"/>
      <c r="R7" s="125"/>
      <c r="S7" s="125"/>
      <c r="T7" s="125"/>
      <c r="U7" s="125"/>
      <c r="V7" s="125"/>
      <c r="W7" s="125"/>
      <c r="X7" s="125"/>
      <c r="Y7" s="125"/>
      <c r="Z7" s="125"/>
    </row>
    <row r="8" spans="1:26" ht="16.5" thickBot="1" x14ac:dyDescent="0.25">
      <c r="A8" s="145" t="s">
        <v>645</v>
      </c>
      <c r="B8" s="125"/>
      <c r="C8" s="157" t="s">
        <v>636</v>
      </c>
      <c r="D8" s="145" t="s">
        <v>426</v>
      </c>
      <c r="E8" s="145" t="s">
        <v>427</v>
      </c>
      <c r="F8" s="125"/>
      <c r="G8" s="157" t="s">
        <v>636</v>
      </c>
      <c r="H8" s="145" t="s">
        <v>426</v>
      </c>
      <c r="I8" s="145" t="s">
        <v>427</v>
      </c>
      <c r="J8" s="125"/>
      <c r="K8" s="125"/>
      <c r="L8" s="125"/>
      <c r="M8" s="125"/>
      <c r="N8" s="125"/>
      <c r="O8" s="125"/>
      <c r="P8" s="125"/>
      <c r="Q8" s="125"/>
      <c r="R8" s="125"/>
      <c r="S8" s="125"/>
      <c r="T8" s="125"/>
      <c r="U8" s="125"/>
      <c r="V8" s="125"/>
      <c r="W8" s="125"/>
      <c r="X8" s="125"/>
      <c r="Y8" s="125"/>
      <c r="Z8" s="125"/>
    </row>
    <row r="9" spans="1:26" s="159" customFormat="1" x14ac:dyDescent="0.2">
      <c r="A9" s="214" t="s">
        <v>644</v>
      </c>
      <c r="B9" s="126"/>
      <c r="C9" s="126"/>
      <c r="D9" s="234">
        <v>1</v>
      </c>
      <c r="E9" s="234">
        <v>1</v>
      </c>
      <c r="F9" s="126"/>
      <c r="G9" s="126"/>
      <c r="H9" s="234">
        <v>1</v>
      </c>
      <c r="I9" s="234">
        <v>1</v>
      </c>
      <c r="J9" s="126"/>
      <c r="K9" s="126"/>
      <c r="L9" s="126"/>
      <c r="M9" s="126"/>
      <c r="N9" s="126"/>
      <c r="O9" s="126"/>
      <c r="P9" s="126"/>
      <c r="Q9" s="126"/>
      <c r="R9" s="126"/>
      <c r="S9" s="126"/>
      <c r="T9" s="126"/>
      <c r="U9" s="126"/>
      <c r="V9" s="126"/>
      <c r="W9" s="126"/>
      <c r="X9" s="126"/>
      <c r="Y9" s="126"/>
      <c r="Z9" s="126"/>
    </row>
    <row r="10" spans="1:26" s="224" customFormat="1" x14ac:dyDescent="0.2">
      <c r="A10" s="218" t="s">
        <v>642</v>
      </c>
      <c r="B10" s="219"/>
      <c r="C10" s="219"/>
      <c r="D10" s="220">
        <f>COUNT(D13:D37)</f>
        <v>1</v>
      </c>
      <c r="E10" s="220">
        <f>COUNT(E13:E37)</f>
        <v>1</v>
      </c>
      <c r="F10" s="219"/>
      <c r="G10" s="219"/>
      <c r="H10" s="220">
        <f>COUNT(H13:H37)</f>
        <v>1</v>
      </c>
      <c r="I10" s="220">
        <f>COUNT(I13:I37)</f>
        <v>1</v>
      </c>
      <c r="J10" s="219"/>
      <c r="K10" s="219"/>
      <c r="L10" s="219"/>
      <c r="M10" s="219"/>
      <c r="N10" s="219"/>
      <c r="O10" s="219"/>
      <c r="P10" s="219"/>
      <c r="Q10" s="219"/>
      <c r="R10" s="219"/>
      <c r="S10" s="219"/>
      <c r="T10" s="219"/>
      <c r="U10" s="219"/>
      <c r="V10" s="219"/>
      <c r="W10" s="219"/>
      <c r="X10" s="219"/>
      <c r="Y10" s="219"/>
      <c r="Z10" s="219"/>
    </row>
    <row r="11" spans="1:26" s="224" customFormat="1" x14ac:dyDescent="0.2">
      <c r="A11" s="221" t="s">
        <v>643</v>
      </c>
      <c r="B11" s="233"/>
      <c r="C11" s="385" t="s">
        <v>947</v>
      </c>
      <c r="D11" s="385"/>
      <c r="E11" s="385"/>
      <c r="F11" s="233"/>
      <c r="G11" s="385" t="s">
        <v>948</v>
      </c>
      <c r="H11" s="385"/>
      <c r="I11" s="385"/>
      <c r="J11" s="233"/>
      <c r="K11" s="233"/>
      <c r="L11" s="233"/>
      <c r="M11" s="233"/>
      <c r="N11" s="233"/>
      <c r="O11" s="233"/>
      <c r="P11" s="233"/>
      <c r="Q11" s="233"/>
      <c r="R11" s="233"/>
      <c r="S11" s="233"/>
      <c r="T11" s="233"/>
      <c r="U11" s="233"/>
      <c r="V11" s="233"/>
      <c r="W11" s="233"/>
      <c r="X11" s="233"/>
      <c r="Y11" s="233"/>
      <c r="Z11" s="233"/>
    </row>
    <row r="12" spans="1:26" x14ac:dyDescent="0.2">
      <c r="A12" s="130" t="s">
        <v>317</v>
      </c>
      <c r="B12" s="125"/>
      <c r="C12" s="131" t="s">
        <v>438</v>
      </c>
      <c r="D12" s="130" t="s">
        <v>0</v>
      </c>
      <c r="E12" s="130" t="s">
        <v>0</v>
      </c>
      <c r="F12" s="125"/>
      <c r="G12" s="131" t="s">
        <v>438</v>
      </c>
      <c r="H12" s="130" t="s">
        <v>0</v>
      </c>
      <c r="I12" s="130" t="s">
        <v>0</v>
      </c>
      <c r="J12" s="125"/>
      <c r="K12" s="125"/>
      <c r="L12" s="125"/>
      <c r="M12" s="125"/>
      <c r="N12" s="125"/>
      <c r="O12" s="125"/>
      <c r="P12" s="125"/>
      <c r="Q12" s="125"/>
      <c r="R12" s="125"/>
      <c r="S12" s="125"/>
      <c r="T12" s="125"/>
      <c r="U12" s="125"/>
      <c r="V12" s="125"/>
      <c r="W12" s="125"/>
      <c r="X12" s="125"/>
      <c r="Y12" s="125"/>
      <c r="Z12" s="125"/>
    </row>
    <row r="13" spans="1:26" x14ac:dyDescent="0.2">
      <c r="A13" s="130">
        <v>1</v>
      </c>
      <c r="B13" s="125"/>
      <c r="C13" s="160">
        <v>0</v>
      </c>
      <c r="D13" s="133">
        <v>0.3</v>
      </c>
      <c r="E13" s="133">
        <v>0</v>
      </c>
      <c r="F13" s="125"/>
      <c r="G13" s="160">
        <v>0</v>
      </c>
      <c r="H13" s="133">
        <v>0.2</v>
      </c>
      <c r="I13" s="133">
        <v>0</v>
      </c>
      <c r="J13" s="125"/>
      <c r="K13" s="125"/>
      <c r="L13" s="125"/>
      <c r="M13" s="125"/>
      <c r="N13" s="125"/>
      <c r="O13" s="125"/>
      <c r="P13" s="125"/>
      <c r="Q13" s="125"/>
      <c r="R13" s="125"/>
      <c r="S13" s="125"/>
      <c r="T13" s="125"/>
      <c r="U13" s="125"/>
      <c r="V13" s="125"/>
      <c r="W13" s="125"/>
      <c r="X13" s="125"/>
      <c r="Y13" s="125"/>
      <c r="Z13" s="125"/>
    </row>
    <row r="14" spans="1:26" x14ac:dyDescent="0.2">
      <c r="A14" s="130">
        <v>2</v>
      </c>
      <c r="B14" s="125"/>
      <c r="C14" s="160"/>
      <c r="D14" s="162"/>
      <c r="E14" s="162"/>
      <c r="F14" s="125"/>
      <c r="G14" s="160"/>
      <c r="H14" s="162"/>
      <c r="I14" s="162"/>
      <c r="J14" s="125"/>
      <c r="K14" s="125"/>
      <c r="L14" s="125"/>
      <c r="M14" s="125"/>
      <c r="N14" s="125"/>
      <c r="O14" s="125"/>
      <c r="P14" s="125"/>
      <c r="Q14" s="125"/>
      <c r="R14" s="125"/>
      <c r="S14" s="125"/>
      <c r="T14" s="125"/>
      <c r="U14" s="125"/>
      <c r="V14" s="125"/>
      <c r="W14" s="125"/>
      <c r="X14" s="125"/>
      <c r="Y14" s="125"/>
      <c r="Z14" s="125"/>
    </row>
    <row r="15" spans="1:26" x14ac:dyDescent="0.2">
      <c r="A15" s="130">
        <v>3</v>
      </c>
      <c r="B15" s="125"/>
      <c r="C15" s="160"/>
      <c r="D15" s="133"/>
      <c r="E15" s="133"/>
      <c r="F15" s="125"/>
      <c r="G15" s="160"/>
      <c r="H15" s="133"/>
      <c r="I15" s="133"/>
      <c r="J15" s="125"/>
      <c r="K15" s="125"/>
      <c r="L15" s="125"/>
      <c r="M15" s="125"/>
      <c r="N15" s="125"/>
      <c r="O15" s="125"/>
      <c r="P15" s="125"/>
      <c r="Q15" s="125"/>
      <c r="R15" s="125"/>
      <c r="S15" s="125"/>
      <c r="T15" s="125"/>
      <c r="U15" s="125"/>
      <c r="V15" s="125"/>
      <c r="W15" s="125"/>
      <c r="X15" s="125"/>
      <c r="Y15" s="125"/>
      <c r="Z15" s="125"/>
    </row>
    <row r="16" spans="1:26" x14ac:dyDescent="0.2">
      <c r="A16" s="130">
        <v>4</v>
      </c>
      <c r="B16" s="125"/>
      <c r="C16" s="160"/>
      <c r="D16" s="162"/>
      <c r="E16" s="162"/>
      <c r="F16" s="125"/>
      <c r="G16" s="160"/>
      <c r="H16" s="162"/>
      <c r="I16" s="162"/>
      <c r="J16" s="125"/>
      <c r="K16" s="125"/>
      <c r="L16" s="125"/>
      <c r="M16" s="125"/>
      <c r="N16" s="125"/>
      <c r="O16" s="125"/>
      <c r="P16" s="125"/>
      <c r="Q16" s="125"/>
      <c r="R16" s="125"/>
      <c r="S16" s="125"/>
      <c r="T16" s="125"/>
      <c r="U16" s="125"/>
      <c r="V16" s="125"/>
      <c r="W16" s="125"/>
      <c r="X16" s="125"/>
      <c r="Y16" s="125"/>
      <c r="Z16" s="125"/>
    </row>
    <row r="17" spans="1:26" x14ac:dyDescent="0.2">
      <c r="A17" s="130">
        <v>5</v>
      </c>
      <c r="B17" s="125"/>
      <c r="C17" s="160"/>
      <c r="D17" s="133"/>
      <c r="E17" s="133"/>
      <c r="F17" s="125"/>
      <c r="G17" s="160"/>
      <c r="H17" s="133"/>
      <c r="I17" s="133"/>
      <c r="J17" s="125"/>
      <c r="K17" s="125"/>
      <c r="L17" s="125"/>
      <c r="M17" s="125"/>
      <c r="N17" s="125"/>
      <c r="O17" s="125"/>
      <c r="P17" s="125"/>
      <c r="Q17" s="125"/>
      <c r="R17" s="125"/>
      <c r="S17" s="125"/>
      <c r="T17" s="125"/>
      <c r="U17" s="125"/>
      <c r="V17" s="125"/>
      <c r="W17" s="125"/>
      <c r="X17" s="125"/>
      <c r="Y17" s="125"/>
      <c r="Z17" s="125"/>
    </row>
    <row r="18" spans="1:26" x14ac:dyDescent="0.2">
      <c r="A18" s="130">
        <v>6</v>
      </c>
      <c r="B18" s="125"/>
      <c r="C18" s="160"/>
      <c r="D18" s="162"/>
      <c r="E18" s="162"/>
      <c r="F18" s="125"/>
      <c r="G18" s="160"/>
      <c r="H18" s="162"/>
      <c r="I18" s="162"/>
      <c r="J18" s="125"/>
      <c r="K18" s="125"/>
      <c r="L18" s="125"/>
      <c r="M18" s="125"/>
      <c r="N18" s="125"/>
      <c r="O18" s="125"/>
      <c r="P18" s="125"/>
      <c r="Q18" s="125"/>
      <c r="R18" s="125"/>
      <c r="S18" s="125"/>
      <c r="T18" s="125"/>
      <c r="U18" s="125"/>
      <c r="V18" s="125"/>
      <c r="W18" s="125"/>
      <c r="X18" s="125"/>
      <c r="Y18" s="125"/>
      <c r="Z18" s="125"/>
    </row>
    <row r="19" spans="1:26" x14ac:dyDescent="0.2">
      <c r="A19" s="130">
        <v>7</v>
      </c>
      <c r="B19" s="125"/>
      <c r="C19" s="160"/>
      <c r="D19" s="133"/>
      <c r="E19" s="133"/>
      <c r="F19" s="125"/>
      <c r="G19" s="160"/>
      <c r="H19" s="133"/>
      <c r="I19" s="133"/>
      <c r="J19" s="125"/>
      <c r="K19" s="125"/>
      <c r="L19" s="125"/>
      <c r="M19" s="125"/>
      <c r="N19" s="125"/>
      <c r="O19" s="125"/>
      <c r="P19" s="125"/>
      <c r="Q19" s="125"/>
      <c r="R19" s="125"/>
      <c r="S19" s="125"/>
      <c r="T19" s="125"/>
      <c r="U19" s="125"/>
      <c r="V19" s="125"/>
      <c r="W19" s="125"/>
      <c r="X19" s="125"/>
      <c r="Y19" s="125"/>
      <c r="Z19" s="125"/>
    </row>
    <row r="20" spans="1:26" x14ac:dyDescent="0.2">
      <c r="A20" s="130">
        <v>8</v>
      </c>
      <c r="B20" s="125"/>
      <c r="C20" s="160"/>
      <c r="D20" s="162"/>
      <c r="E20" s="162"/>
      <c r="F20" s="125"/>
      <c r="G20" s="160"/>
      <c r="H20" s="162"/>
      <c r="I20" s="162"/>
      <c r="J20" s="125"/>
      <c r="K20" s="125"/>
      <c r="L20" s="125"/>
      <c r="M20" s="125"/>
      <c r="N20" s="125"/>
      <c r="O20" s="125"/>
      <c r="P20" s="125"/>
      <c r="Q20" s="125"/>
      <c r="R20" s="125"/>
      <c r="S20" s="125"/>
      <c r="T20" s="125"/>
      <c r="U20" s="125"/>
      <c r="V20" s="125"/>
      <c r="W20" s="125"/>
      <c r="X20" s="125"/>
      <c r="Y20" s="125"/>
      <c r="Z20" s="125"/>
    </row>
    <row r="21" spans="1:26" x14ac:dyDescent="0.2">
      <c r="A21" s="130">
        <v>9</v>
      </c>
      <c r="B21" s="125"/>
      <c r="C21" s="160"/>
      <c r="D21" s="133"/>
      <c r="E21" s="133"/>
      <c r="F21" s="125"/>
      <c r="G21" s="160"/>
      <c r="H21" s="133"/>
      <c r="I21" s="133"/>
      <c r="J21" s="125"/>
      <c r="K21" s="125"/>
      <c r="L21" s="125"/>
      <c r="M21" s="125"/>
      <c r="N21" s="125"/>
      <c r="O21" s="125"/>
      <c r="P21" s="125"/>
      <c r="Q21" s="125"/>
      <c r="R21" s="125"/>
      <c r="S21" s="125"/>
      <c r="T21" s="125"/>
      <c r="U21" s="125"/>
      <c r="V21" s="125"/>
      <c r="W21" s="125"/>
      <c r="X21" s="125"/>
      <c r="Y21" s="125"/>
      <c r="Z21" s="125"/>
    </row>
    <row r="22" spans="1:26" x14ac:dyDescent="0.2">
      <c r="A22" s="130">
        <v>10</v>
      </c>
      <c r="B22" s="125"/>
      <c r="C22" s="160"/>
      <c r="D22" s="162"/>
      <c r="E22" s="162"/>
      <c r="F22" s="125"/>
      <c r="G22" s="160"/>
      <c r="H22" s="162"/>
      <c r="I22" s="162"/>
      <c r="J22" s="125"/>
      <c r="K22" s="125"/>
      <c r="L22" s="125"/>
      <c r="M22" s="125"/>
      <c r="N22" s="125"/>
      <c r="O22" s="125"/>
      <c r="P22" s="125"/>
      <c r="Q22" s="125"/>
      <c r="R22" s="125"/>
      <c r="S22" s="125"/>
      <c r="T22" s="125"/>
      <c r="U22" s="125"/>
      <c r="V22" s="125"/>
      <c r="W22" s="125"/>
      <c r="X22" s="125"/>
      <c r="Y22" s="125"/>
      <c r="Z22" s="125"/>
    </row>
    <row r="23" spans="1:26" x14ac:dyDescent="0.2">
      <c r="A23" s="130">
        <v>11</v>
      </c>
      <c r="B23" s="125"/>
      <c r="C23" s="160"/>
      <c r="D23" s="133"/>
      <c r="E23" s="133"/>
      <c r="F23" s="125"/>
      <c r="G23" s="160"/>
      <c r="H23" s="133"/>
      <c r="I23" s="133"/>
      <c r="J23" s="125"/>
      <c r="K23" s="125"/>
      <c r="L23" s="125"/>
      <c r="M23" s="125"/>
      <c r="N23" s="125"/>
      <c r="O23" s="125"/>
      <c r="P23" s="125"/>
      <c r="Q23" s="125"/>
      <c r="R23" s="125"/>
      <c r="S23" s="125"/>
      <c r="T23" s="125"/>
      <c r="U23" s="125"/>
      <c r="V23" s="125"/>
      <c r="W23" s="125"/>
      <c r="X23" s="125"/>
      <c r="Y23" s="125"/>
      <c r="Z23" s="125"/>
    </row>
    <row r="24" spans="1:26" x14ac:dyDescent="0.2">
      <c r="A24" s="130">
        <v>12</v>
      </c>
      <c r="B24" s="125"/>
      <c r="C24" s="160"/>
      <c r="D24" s="162"/>
      <c r="E24" s="162"/>
      <c r="F24" s="125"/>
      <c r="G24" s="160"/>
      <c r="H24" s="162"/>
      <c r="I24" s="162"/>
      <c r="J24" s="125"/>
      <c r="K24" s="125"/>
      <c r="L24" s="125"/>
      <c r="M24" s="125"/>
      <c r="N24" s="125"/>
      <c r="O24" s="125"/>
      <c r="P24" s="125"/>
      <c r="Q24" s="125"/>
      <c r="R24" s="125"/>
      <c r="S24" s="125"/>
      <c r="T24" s="125"/>
      <c r="U24" s="125"/>
      <c r="V24" s="125"/>
      <c r="W24" s="125"/>
      <c r="X24" s="125"/>
      <c r="Y24" s="125"/>
      <c r="Z24" s="125"/>
    </row>
    <row r="25" spans="1:26" x14ac:dyDescent="0.2">
      <c r="A25" s="130">
        <v>13</v>
      </c>
      <c r="B25" s="125"/>
      <c r="C25" s="160"/>
      <c r="D25" s="133"/>
      <c r="E25" s="133"/>
      <c r="F25" s="125"/>
      <c r="G25" s="160"/>
      <c r="H25" s="133"/>
      <c r="I25" s="133"/>
      <c r="J25" s="125"/>
      <c r="K25" s="125"/>
      <c r="L25" s="125"/>
      <c r="M25" s="125"/>
      <c r="N25" s="125"/>
      <c r="O25" s="125"/>
      <c r="P25" s="125"/>
      <c r="Q25" s="125"/>
      <c r="R25" s="125"/>
      <c r="S25" s="125"/>
      <c r="T25" s="125"/>
      <c r="U25" s="125"/>
      <c r="V25" s="125"/>
      <c r="W25" s="125"/>
      <c r="X25" s="125"/>
      <c r="Y25" s="125"/>
      <c r="Z25" s="125"/>
    </row>
    <row r="26" spans="1:26" x14ac:dyDescent="0.2">
      <c r="A26" s="130">
        <v>14</v>
      </c>
      <c r="B26" s="125"/>
      <c r="C26" s="160"/>
      <c r="D26" s="162"/>
      <c r="E26" s="162"/>
      <c r="F26" s="125"/>
      <c r="G26" s="160"/>
      <c r="H26" s="162"/>
      <c r="I26" s="162"/>
      <c r="J26" s="125"/>
      <c r="K26" s="125"/>
      <c r="L26" s="125"/>
      <c r="M26" s="125"/>
      <c r="N26" s="125"/>
      <c r="O26" s="125"/>
      <c r="P26" s="125"/>
      <c r="Q26" s="125"/>
      <c r="R26" s="125"/>
      <c r="S26" s="125"/>
      <c r="T26" s="125"/>
      <c r="U26" s="125"/>
      <c r="V26" s="125"/>
      <c r="W26" s="125"/>
      <c r="X26" s="125"/>
      <c r="Y26" s="125"/>
      <c r="Z26" s="125"/>
    </row>
    <row r="27" spans="1:26" x14ac:dyDescent="0.2">
      <c r="A27" s="130">
        <v>15</v>
      </c>
      <c r="B27" s="125"/>
      <c r="C27" s="160"/>
      <c r="D27" s="133"/>
      <c r="E27" s="133"/>
      <c r="F27" s="125"/>
      <c r="G27" s="160"/>
      <c r="H27" s="133"/>
      <c r="I27" s="133"/>
      <c r="J27" s="125"/>
      <c r="K27" s="125"/>
      <c r="L27" s="125"/>
      <c r="M27" s="125"/>
      <c r="N27" s="125"/>
      <c r="O27" s="125"/>
      <c r="P27" s="125"/>
      <c r="Q27" s="125"/>
      <c r="R27" s="125"/>
      <c r="S27" s="125"/>
      <c r="T27" s="125"/>
      <c r="U27" s="125"/>
      <c r="V27" s="125"/>
      <c r="W27" s="125"/>
      <c r="X27" s="125"/>
      <c r="Y27" s="125"/>
      <c r="Z27" s="125"/>
    </row>
    <row r="28" spans="1:26" x14ac:dyDescent="0.2">
      <c r="A28" s="130">
        <v>16</v>
      </c>
      <c r="B28" s="125"/>
      <c r="C28" s="160"/>
      <c r="D28" s="162"/>
      <c r="E28" s="162"/>
      <c r="F28" s="125"/>
      <c r="G28" s="160"/>
      <c r="H28" s="162"/>
      <c r="I28" s="162"/>
      <c r="J28" s="125"/>
      <c r="K28" s="125"/>
      <c r="L28" s="125"/>
      <c r="M28" s="125"/>
      <c r="N28" s="125"/>
      <c r="O28" s="125"/>
      <c r="P28" s="125"/>
      <c r="Q28" s="125"/>
      <c r="R28" s="125"/>
      <c r="S28" s="125"/>
      <c r="T28" s="125"/>
      <c r="U28" s="125"/>
      <c r="V28" s="125"/>
      <c r="W28" s="125"/>
      <c r="X28" s="125"/>
      <c r="Y28" s="125"/>
      <c r="Z28" s="125"/>
    </row>
    <row r="29" spans="1:26" x14ac:dyDescent="0.2">
      <c r="A29" s="130">
        <v>17</v>
      </c>
      <c r="B29" s="125"/>
      <c r="C29" s="160"/>
      <c r="D29" s="133"/>
      <c r="E29" s="133"/>
      <c r="F29" s="125"/>
      <c r="G29" s="160"/>
      <c r="H29" s="133"/>
      <c r="I29" s="133"/>
      <c r="J29" s="125"/>
      <c r="K29" s="125"/>
      <c r="L29" s="125"/>
      <c r="M29" s="125"/>
      <c r="N29" s="125"/>
      <c r="O29" s="125"/>
      <c r="P29" s="125"/>
      <c r="Q29" s="125"/>
      <c r="R29" s="125"/>
      <c r="S29" s="125"/>
      <c r="T29" s="125"/>
      <c r="U29" s="125"/>
      <c r="V29" s="125"/>
      <c r="W29" s="125"/>
      <c r="X29" s="125"/>
      <c r="Y29" s="125"/>
      <c r="Z29" s="125"/>
    </row>
    <row r="30" spans="1:26" x14ac:dyDescent="0.2">
      <c r="A30" s="130">
        <v>18</v>
      </c>
      <c r="B30" s="125"/>
      <c r="C30" s="160"/>
      <c r="D30" s="162"/>
      <c r="E30" s="162"/>
      <c r="F30" s="125"/>
      <c r="G30" s="160"/>
      <c r="H30" s="162"/>
      <c r="I30" s="162"/>
      <c r="J30" s="125"/>
      <c r="K30" s="125"/>
      <c r="L30" s="125"/>
      <c r="M30" s="125"/>
      <c r="N30" s="125"/>
      <c r="O30" s="125"/>
      <c r="P30" s="125"/>
      <c r="Q30" s="125"/>
      <c r="R30" s="125"/>
      <c r="S30" s="125"/>
      <c r="T30" s="125"/>
      <c r="U30" s="125"/>
      <c r="V30" s="125"/>
      <c r="W30" s="125"/>
      <c r="X30" s="125"/>
      <c r="Y30" s="125"/>
      <c r="Z30" s="125"/>
    </row>
    <row r="31" spans="1:26" x14ac:dyDescent="0.2">
      <c r="A31" s="130">
        <v>19</v>
      </c>
      <c r="B31" s="125"/>
      <c r="C31" s="160"/>
      <c r="D31" s="133"/>
      <c r="E31" s="133"/>
      <c r="F31" s="125"/>
      <c r="G31" s="160"/>
      <c r="H31" s="133"/>
      <c r="I31" s="133"/>
      <c r="J31" s="125"/>
      <c r="K31" s="125"/>
      <c r="L31" s="125"/>
      <c r="M31" s="125"/>
      <c r="N31" s="125"/>
      <c r="O31" s="125"/>
      <c r="P31" s="125"/>
      <c r="Q31" s="125"/>
      <c r="R31" s="125"/>
      <c r="S31" s="125"/>
      <c r="T31" s="125"/>
      <c r="U31" s="125"/>
      <c r="V31" s="125"/>
      <c r="W31" s="125"/>
      <c r="X31" s="125"/>
      <c r="Y31" s="125"/>
      <c r="Z31" s="125"/>
    </row>
    <row r="32" spans="1:26" x14ac:dyDescent="0.2">
      <c r="A32" s="130">
        <v>20</v>
      </c>
      <c r="B32" s="125"/>
      <c r="C32" s="160"/>
      <c r="D32" s="162"/>
      <c r="E32" s="162"/>
      <c r="F32" s="125"/>
      <c r="G32" s="160"/>
      <c r="H32" s="162"/>
      <c r="I32" s="162"/>
      <c r="J32" s="125"/>
      <c r="K32" s="125"/>
      <c r="L32" s="125"/>
      <c r="M32" s="125"/>
      <c r="N32" s="125"/>
      <c r="O32" s="125"/>
      <c r="P32" s="125"/>
      <c r="Q32" s="125"/>
      <c r="R32" s="125"/>
      <c r="S32" s="125"/>
      <c r="T32" s="125"/>
      <c r="U32" s="125"/>
      <c r="V32" s="125"/>
      <c r="W32" s="125"/>
      <c r="X32" s="125"/>
      <c r="Y32" s="125"/>
      <c r="Z32" s="125"/>
    </row>
    <row r="33" spans="1:26" x14ac:dyDescent="0.2">
      <c r="A33" s="130">
        <v>21</v>
      </c>
      <c r="B33" s="125"/>
      <c r="C33" s="160"/>
      <c r="D33" s="133"/>
      <c r="E33" s="133"/>
      <c r="F33" s="125"/>
      <c r="G33" s="160"/>
      <c r="H33" s="133"/>
      <c r="I33" s="133"/>
      <c r="J33" s="125"/>
      <c r="K33" s="125"/>
      <c r="L33" s="125"/>
      <c r="M33" s="125"/>
      <c r="N33" s="125"/>
      <c r="O33" s="125"/>
      <c r="P33" s="125"/>
      <c r="Q33" s="125"/>
      <c r="R33" s="125"/>
      <c r="S33" s="125"/>
      <c r="T33" s="125"/>
      <c r="U33" s="125"/>
      <c r="V33" s="125"/>
      <c r="W33" s="125"/>
      <c r="X33" s="125"/>
      <c r="Y33" s="125"/>
      <c r="Z33" s="125"/>
    </row>
    <row r="34" spans="1:26" x14ac:dyDescent="0.2">
      <c r="A34" s="130">
        <v>22</v>
      </c>
      <c r="B34" s="125"/>
      <c r="C34" s="160"/>
      <c r="D34" s="162"/>
      <c r="E34" s="162"/>
      <c r="F34" s="125"/>
      <c r="G34" s="160"/>
      <c r="H34" s="162"/>
      <c r="I34" s="162"/>
      <c r="J34" s="125"/>
      <c r="K34" s="125"/>
      <c r="L34" s="125"/>
      <c r="M34" s="125"/>
      <c r="N34" s="125"/>
      <c r="O34" s="125"/>
      <c r="P34" s="125"/>
      <c r="Q34" s="125"/>
      <c r="R34" s="125"/>
      <c r="S34" s="125"/>
      <c r="T34" s="125"/>
      <c r="U34" s="125"/>
      <c r="V34" s="125"/>
      <c r="W34" s="125"/>
      <c r="X34" s="125"/>
      <c r="Y34" s="125"/>
      <c r="Z34" s="125"/>
    </row>
    <row r="35" spans="1:26" x14ac:dyDescent="0.2">
      <c r="A35" s="130">
        <v>23</v>
      </c>
      <c r="B35" s="125"/>
      <c r="C35" s="160"/>
      <c r="D35" s="133"/>
      <c r="E35" s="133"/>
      <c r="F35" s="125"/>
      <c r="G35" s="160"/>
      <c r="H35" s="133"/>
      <c r="I35" s="133"/>
      <c r="J35" s="125"/>
      <c r="K35" s="125"/>
      <c r="L35" s="125"/>
      <c r="M35" s="125"/>
      <c r="N35" s="125"/>
      <c r="O35" s="125"/>
      <c r="P35" s="125"/>
      <c r="Q35" s="125"/>
      <c r="R35" s="125"/>
      <c r="S35" s="125"/>
      <c r="T35" s="125"/>
      <c r="U35" s="125"/>
      <c r="V35" s="125"/>
      <c r="W35" s="125"/>
      <c r="X35" s="125"/>
      <c r="Y35" s="125"/>
      <c r="Z35" s="125"/>
    </row>
    <row r="36" spans="1:26" x14ac:dyDescent="0.2">
      <c r="A36" s="130">
        <v>24</v>
      </c>
      <c r="B36" s="125"/>
      <c r="C36" s="160"/>
      <c r="D36" s="162"/>
      <c r="E36" s="162"/>
      <c r="F36" s="125"/>
      <c r="G36" s="160"/>
      <c r="H36" s="162"/>
      <c r="I36" s="162"/>
      <c r="J36" s="125"/>
      <c r="K36" s="125"/>
      <c r="L36" s="125"/>
      <c r="M36" s="125"/>
      <c r="N36" s="125"/>
      <c r="O36" s="125"/>
      <c r="P36" s="125"/>
      <c r="Q36" s="125"/>
      <c r="R36" s="125"/>
      <c r="S36" s="125"/>
      <c r="T36" s="125"/>
      <c r="U36" s="125"/>
      <c r="V36" s="125"/>
      <c r="W36" s="125"/>
      <c r="X36" s="125"/>
      <c r="Y36" s="125"/>
      <c r="Z36" s="125"/>
    </row>
    <row r="37" spans="1:26" x14ac:dyDescent="0.2">
      <c r="A37" s="130">
        <v>25</v>
      </c>
      <c r="B37" s="125"/>
      <c r="C37" s="160"/>
      <c r="D37" s="133"/>
      <c r="E37" s="133"/>
      <c r="F37" s="125"/>
      <c r="G37" s="160"/>
      <c r="H37" s="133"/>
      <c r="I37" s="133"/>
      <c r="J37" s="125"/>
      <c r="K37" s="125"/>
      <c r="L37" s="125"/>
      <c r="M37" s="125"/>
      <c r="N37" s="125"/>
      <c r="O37" s="125"/>
      <c r="P37" s="125"/>
      <c r="Q37" s="125"/>
      <c r="R37" s="125"/>
      <c r="S37" s="125"/>
      <c r="T37" s="125"/>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mergeCells count="8">
    <mergeCell ref="C11:E11"/>
    <mergeCell ref="G11:I11"/>
    <mergeCell ref="C5:E5"/>
    <mergeCell ref="G5:I5"/>
    <mergeCell ref="C4:E4"/>
    <mergeCell ref="G4:I4"/>
    <mergeCell ref="C7:E7"/>
    <mergeCell ref="G7:I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H57"/>
  <sheetViews>
    <sheetView zoomScale="90" zoomScaleNormal="90" workbookViewId="0"/>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7" width="15" style="127" customWidth="1"/>
    <col min="8" max="9" width="11.7109375" style="127" customWidth="1"/>
    <col min="10" max="10" width="1.7109375" style="127" customWidth="1"/>
    <col min="11" max="15" width="11.7109375" style="127" customWidth="1"/>
    <col min="16" max="16" width="9" style="127" bestFit="1" customWidth="1"/>
    <col min="17" max="21" width="11.7109375" style="127" customWidth="1"/>
    <col min="22" max="22" width="6.7109375" style="127" customWidth="1"/>
    <col min="23" max="23" width="14" style="127" bestFit="1" customWidth="1"/>
    <col min="24" max="24" width="1.7109375" style="127" customWidth="1"/>
    <col min="25" max="27" width="11.7109375" style="127" customWidth="1"/>
    <col min="28" max="28" width="1.7109375" style="127" customWidth="1"/>
    <col min="29" max="31" width="11.42578125" style="150"/>
    <col min="32" max="32" width="1.7109375" style="127" customWidth="1"/>
    <col min="33" max="34" width="11.42578125" style="150"/>
    <col min="35" max="16384" width="11.42578125" style="127"/>
  </cols>
  <sheetData>
    <row r="1" spans="1:34"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row>
    <row r="2" spans="1:34" ht="21" x14ac:dyDescent="0.2">
      <c r="A2" s="13" t="s">
        <v>444</v>
      </c>
      <c r="B2" s="125"/>
      <c r="C2" s="239" t="s">
        <v>652</v>
      </c>
      <c r="D2" s="244"/>
      <c r="E2" s="244"/>
      <c r="F2" s="240"/>
      <c r="G2" s="240"/>
      <c r="H2" s="244"/>
      <c r="I2" s="244"/>
      <c r="J2" s="244"/>
      <c r="K2" s="244"/>
      <c r="L2" s="244"/>
      <c r="M2" s="244"/>
      <c r="N2" s="244"/>
      <c r="O2" s="244"/>
      <c r="P2" s="244"/>
      <c r="Q2" s="244"/>
      <c r="R2" s="244"/>
      <c r="S2" s="244"/>
      <c r="T2" s="244"/>
      <c r="U2" s="244"/>
      <c r="V2" s="244"/>
      <c r="W2" s="244"/>
      <c r="X2" s="244"/>
      <c r="Y2" s="244"/>
      <c r="Z2" s="244"/>
      <c r="AA2" s="244"/>
      <c r="AB2" s="244"/>
      <c r="AC2" s="244"/>
      <c r="AD2" s="244"/>
      <c r="AE2" s="244"/>
      <c r="AF2" s="125"/>
    </row>
    <row r="3" spans="1:34"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row>
    <row r="4" spans="1:34" ht="16.5" thickBot="1" x14ac:dyDescent="0.25">
      <c r="A4" s="35" t="s">
        <v>446</v>
      </c>
      <c r="B4" s="125"/>
      <c r="C4" s="375" t="s">
        <v>568</v>
      </c>
      <c r="D4" s="373"/>
      <c r="E4" s="374"/>
      <c r="F4" s="125"/>
      <c r="G4" s="375" t="s">
        <v>606</v>
      </c>
      <c r="H4" s="373"/>
      <c r="I4" s="374"/>
      <c r="J4" s="125"/>
      <c r="K4" s="375" t="s">
        <v>568</v>
      </c>
      <c r="L4" s="373"/>
      <c r="M4" s="373"/>
      <c r="N4" s="373"/>
      <c r="O4" s="374"/>
      <c r="P4" s="125"/>
      <c r="Q4" s="375" t="s">
        <v>568</v>
      </c>
      <c r="R4" s="376"/>
      <c r="S4" s="376"/>
      <c r="T4" s="376"/>
      <c r="U4" s="376"/>
      <c r="V4" s="376"/>
      <c r="W4" s="377"/>
      <c r="X4" s="125"/>
      <c r="Y4" s="375" t="s">
        <v>568</v>
      </c>
      <c r="Z4" s="373"/>
      <c r="AA4" s="374"/>
      <c r="AB4" s="125"/>
      <c r="AC4" s="375" t="s">
        <v>568</v>
      </c>
      <c r="AD4" s="373"/>
      <c r="AE4" s="374"/>
      <c r="AF4" s="125"/>
    </row>
    <row r="5" spans="1:34" ht="16.5" thickBot="1" x14ac:dyDescent="0.25">
      <c r="A5" s="135" t="s">
        <v>445</v>
      </c>
      <c r="B5" s="125"/>
      <c r="C5" s="372" t="s">
        <v>519</v>
      </c>
      <c r="D5" s="373"/>
      <c r="E5" s="374"/>
      <c r="F5" s="125"/>
      <c r="G5" s="375" t="s">
        <v>603</v>
      </c>
      <c r="H5" s="373"/>
      <c r="I5" s="374"/>
      <c r="J5" s="125"/>
      <c r="K5" s="375" t="s">
        <v>504</v>
      </c>
      <c r="L5" s="373"/>
      <c r="M5" s="373"/>
      <c r="N5" s="373"/>
      <c r="O5" s="374"/>
      <c r="P5" s="125"/>
      <c r="Q5" s="375" t="s">
        <v>505</v>
      </c>
      <c r="R5" s="376"/>
      <c r="S5" s="376"/>
      <c r="T5" s="376"/>
      <c r="U5" s="376"/>
      <c r="V5" s="376"/>
      <c r="W5" s="377"/>
      <c r="X5" s="125"/>
      <c r="Y5" s="375" t="s">
        <v>516</v>
      </c>
      <c r="Z5" s="373"/>
      <c r="AA5" s="374"/>
      <c r="AB5" s="125"/>
      <c r="AC5" s="372" t="s">
        <v>515</v>
      </c>
      <c r="AD5" s="373"/>
      <c r="AE5" s="374"/>
      <c r="AF5" s="125"/>
    </row>
    <row r="6" spans="1:34" ht="16.5" thickBot="1" x14ac:dyDescent="0.25">
      <c r="A6" s="125"/>
      <c r="B6" s="125"/>
      <c r="C6" s="372" t="s">
        <v>460</v>
      </c>
      <c r="D6" s="373"/>
      <c r="E6" s="374"/>
      <c r="F6" s="125"/>
      <c r="G6" s="375" t="s">
        <v>591</v>
      </c>
      <c r="H6" s="373"/>
      <c r="I6" s="374"/>
      <c r="J6" s="125"/>
      <c r="K6" s="125"/>
      <c r="L6" s="245">
        <v>1</v>
      </c>
      <c r="M6" s="246">
        <v>2</v>
      </c>
      <c r="N6" s="246">
        <v>3</v>
      </c>
      <c r="O6" s="246">
        <v>4</v>
      </c>
      <c r="P6" s="177" t="s">
        <v>503</v>
      </c>
      <c r="Q6" s="125"/>
      <c r="R6" s="375" t="s">
        <v>543</v>
      </c>
      <c r="S6" s="374"/>
      <c r="T6" s="375" t="s">
        <v>544</v>
      </c>
      <c r="U6" s="374"/>
      <c r="V6" s="125"/>
      <c r="W6" s="243" t="s">
        <v>639</v>
      </c>
      <c r="X6" s="125"/>
      <c r="Y6" s="375" t="s">
        <v>537</v>
      </c>
      <c r="Z6" s="373"/>
      <c r="AA6" s="374"/>
      <c r="AB6" s="125"/>
      <c r="AC6" s="372" t="s">
        <v>786</v>
      </c>
      <c r="AD6" s="373"/>
      <c r="AE6" s="374"/>
      <c r="AF6" s="125"/>
    </row>
    <row r="7" spans="1:34" ht="16.5" thickBot="1" x14ac:dyDescent="0.25">
      <c r="A7" s="125"/>
      <c r="B7" s="125"/>
      <c r="C7" s="125"/>
      <c r="D7" s="125"/>
      <c r="E7" s="125"/>
      <c r="F7" s="125"/>
      <c r="G7" s="157" t="s">
        <v>64</v>
      </c>
      <c r="H7" s="145" t="s">
        <v>426</v>
      </c>
      <c r="I7" s="145" t="s">
        <v>427</v>
      </c>
      <c r="J7" s="125"/>
      <c r="K7" s="381" t="s">
        <v>847</v>
      </c>
      <c r="L7" s="382"/>
      <c r="M7" s="382"/>
      <c r="N7" s="382"/>
      <c r="O7" s="382"/>
      <c r="P7" s="177" t="s">
        <v>440</v>
      </c>
      <c r="Q7" s="403" t="s">
        <v>848</v>
      </c>
      <c r="R7" s="404"/>
      <c r="S7" s="404"/>
      <c r="T7" s="404"/>
      <c r="U7" s="404"/>
      <c r="V7" s="404"/>
      <c r="W7" s="404"/>
      <c r="X7" s="125"/>
      <c r="Y7" s="381" t="s">
        <v>850</v>
      </c>
      <c r="Z7" s="382"/>
      <c r="AA7" s="382"/>
      <c r="AB7" s="125"/>
      <c r="AC7" s="381" t="s">
        <v>851</v>
      </c>
      <c r="AD7" s="382"/>
      <c r="AE7" s="382"/>
      <c r="AF7" s="125"/>
    </row>
    <row r="8" spans="1:34" ht="16.5" thickBot="1" x14ac:dyDescent="0.25">
      <c r="A8" s="145" t="s">
        <v>645</v>
      </c>
      <c r="B8" s="125"/>
      <c r="C8" s="157" t="s">
        <v>636</v>
      </c>
      <c r="D8" s="145" t="s">
        <v>456</v>
      </c>
      <c r="E8" s="145" t="s">
        <v>427</v>
      </c>
      <c r="F8" s="125"/>
      <c r="G8" s="157" t="s">
        <v>636</v>
      </c>
      <c r="H8" s="181" t="s">
        <v>646</v>
      </c>
      <c r="I8" s="185" t="s">
        <v>647</v>
      </c>
      <c r="J8" s="125"/>
      <c r="K8" s="157" t="s">
        <v>636</v>
      </c>
      <c r="L8" s="145" t="s">
        <v>426</v>
      </c>
      <c r="M8" s="145" t="s">
        <v>426</v>
      </c>
      <c r="N8" s="145" t="s">
        <v>426</v>
      </c>
      <c r="O8" s="145" t="s">
        <v>426</v>
      </c>
      <c r="P8" s="178"/>
      <c r="Q8" s="145" t="s">
        <v>636</v>
      </c>
      <c r="R8" s="145" t="s">
        <v>426</v>
      </c>
      <c r="S8" s="145" t="s">
        <v>427</v>
      </c>
      <c r="T8" s="145" t="s">
        <v>426</v>
      </c>
      <c r="U8" s="145" t="s">
        <v>427</v>
      </c>
      <c r="V8" s="125"/>
      <c r="W8" s="125"/>
      <c r="X8" s="125"/>
      <c r="Y8" s="157" t="s">
        <v>636</v>
      </c>
      <c r="Z8" s="145" t="s">
        <v>426</v>
      </c>
      <c r="AA8" s="145" t="s">
        <v>427</v>
      </c>
      <c r="AB8" s="125"/>
      <c r="AC8" s="125"/>
      <c r="AD8" s="125"/>
      <c r="AE8" s="125"/>
      <c r="AF8" s="125"/>
    </row>
    <row r="9" spans="1:34" s="129" customFormat="1" ht="16.5" thickBot="1" x14ac:dyDescent="0.25">
      <c r="A9" s="214" t="s">
        <v>644</v>
      </c>
      <c r="B9" s="126"/>
      <c r="C9" s="126"/>
      <c r="D9" s="234">
        <v>1</v>
      </c>
      <c r="E9" s="234">
        <v>1</v>
      </c>
      <c r="F9" s="126"/>
      <c r="G9" s="126"/>
      <c r="H9" s="234">
        <v>1</v>
      </c>
      <c r="I9" s="234">
        <v>1</v>
      </c>
      <c r="J9" s="126"/>
      <c r="K9" s="126"/>
      <c r="L9" s="234">
        <v>1</v>
      </c>
      <c r="M9" s="234">
        <v>1</v>
      </c>
      <c r="N9" s="234">
        <v>1</v>
      </c>
      <c r="O9" s="234">
        <v>1</v>
      </c>
      <c r="P9" s="177"/>
      <c r="Q9" s="126"/>
      <c r="R9" s="234">
        <v>1</v>
      </c>
      <c r="S9" s="234">
        <v>1</v>
      </c>
      <c r="T9" s="234">
        <v>1</v>
      </c>
      <c r="U9" s="234">
        <v>1</v>
      </c>
      <c r="V9" s="398" t="s">
        <v>785</v>
      </c>
      <c r="W9" s="402"/>
      <c r="X9" s="126"/>
      <c r="Y9" s="126"/>
      <c r="Z9" s="234">
        <v>1</v>
      </c>
      <c r="AA9" s="234">
        <v>1</v>
      </c>
      <c r="AB9" s="126"/>
      <c r="AC9" s="125"/>
      <c r="AD9" s="125"/>
      <c r="AE9" s="125"/>
      <c r="AF9" s="126"/>
      <c r="AG9" s="151"/>
      <c r="AH9" s="151"/>
    </row>
    <row r="10" spans="1:34" s="226" customFormat="1" x14ac:dyDescent="0.2">
      <c r="A10" s="218" t="s">
        <v>642</v>
      </c>
      <c r="B10" s="219"/>
      <c r="C10" s="219"/>
      <c r="D10" s="220">
        <f>COUNT(D13:D37)</f>
        <v>2</v>
      </c>
      <c r="E10" s="220">
        <f>COUNT(E13:E37)</f>
        <v>2</v>
      </c>
      <c r="F10" s="219"/>
      <c r="G10" s="219"/>
      <c r="H10" s="220">
        <f>COUNT(H13:H37)</f>
        <v>1</v>
      </c>
      <c r="I10" s="220">
        <f>COUNT(I13:I37)</f>
        <v>1</v>
      </c>
      <c r="J10" s="219"/>
      <c r="K10" s="219"/>
      <c r="L10" s="220">
        <f>COUNT(L13:L37)</f>
        <v>1</v>
      </c>
      <c r="M10" s="220">
        <f>COUNT(M13:M37)</f>
        <v>1</v>
      </c>
      <c r="N10" s="220">
        <f>COUNT(N13:N37)</f>
        <v>1</v>
      </c>
      <c r="O10" s="220">
        <f>COUNT(O13:O37)</f>
        <v>1</v>
      </c>
      <c r="P10" s="227"/>
      <c r="Q10" s="219"/>
      <c r="R10" s="220">
        <f>COUNT(R13:R37)</f>
        <v>1</v>
      </c>
      <c r="S10" s="220">
        <f>COUNT(S13:S37)</f>
        <v>1</v>
      </c>
      <c r="T10" s="220">
        <f>COUNT(T13:T37)</f>
        <v>1</v>
      </c>
      <c r="U10" s="220">
        <f>COUNT(U13:U37)</f>
        <v>1</v>
      </c>
      <c r="V10" s="220"/>
      <c r="W10" s="219"/>
      <c r="X10" s="219"/>
      <c r="Y10" s="219"/>
      <c r="Z10" s="220">
        <f>COUNT(Z13:Z37)</f>
        <v>1</v>
      </c>
      <c r="AA10" s="220">
        <f>COUNT(AA13:AA37)</f>
        <v>1</v>
      </c>
      <c r="AB10" s="219"/>
      <c r="AC10" s="125"/>
      <c r="AD10" s="125"/>
      <c r="AE10" s="125"/>
      <c r="AF10" s="219"/>
      <c r="AG10" s="225"/>
      <c r="AH10" s="225"/>
    </row>
    <row r="11" spans="1:34" s="232" customFormat="1" x14ac:dyDescent="0.2">
      <c r="A11" s="221" t="s">
        <v>643</v>
      </c>
      <c r="B11" s="233"/>
      <c r="C11" s="385" t="s">
        <v>949</v>
      </c>
      <c r="D11" s="385"/>
      <c r="E11" s="385"/>
      <c r="F11" s="233"/>
      <c r="G11" s="385" t="s">
        <v>950</v>
      </c>
      <c r="H11" s="385"/>
      <c r="I11" s="385"/>
      <c r="J11" s="233"/>
      <c r="K11" s="385" t="s">
        <v>951</v>
      </c>
      <c r="L11" s="385"/>
      <c r="M11" s="385"/>
      <c r="N11" s="385"/>
      <c r="O11" s="385"/>
      <c r="P11" s="227"/>
      <c r="Q11" s="385" t="s">
        <v>952</v>
      </c>
      <c r="R11" s="385"/>
      <c r="S11" s="385"/>
      <c r="T11" s="385"/>
      <c r="U11" s="385"/>
      <c r="V11" s="229"/>
      <c r="W11" s="229"/>
      <c r="X11" s="233"/>
      <c r="Y11" s="385" t="s">
        <v>953</v>
      </c>
      <c r="Z11" s="385"/>
      <c r="AA11" s="385"/>
      <c r="AB11" s="233"/>
      <c r="AC11" s="125"/>
      <c r="AD11" s="125"/>
      <c r="AE11" s="125"/>
      <c r="AF11" s="233"/>
      <c r="AG11" s="231"/>
      <c r="AH11" s="231"/>
    </row>
    <row r="12" spans="1:34" x14ac:dyDescent="0.2">
      <c r="A12" s="130" t="s">
        <v>317</v>
      </c>
      <c r="B12" s="125"/>
      <c r="C12" s="131" t="s">
        <v>438</v>
      </c>
      <c r="D12" s="130" t="s">
        <v>4</v>
      </c>
      <c r="E12" s="130" t="s">
        <v>4</v>
      </c>
      <c r="F12" s="125"/>
      <c r="G12" s="131" t="s">
        <v>438</v>
      </c>
      <c r="H12" s="131" t="s">
        <v>433</v>
      </c>
      <c r="I12" s="130" t="s">
        <v>4</v>
      </c>
      <c r="J12" s="125"/>
      <c r="K12" s="131" t="s">
        <v>438</v>
      </c>
      <c r="L12" s="130" t="s">
        <v>4</v>
      </c>
      <c r="M12" s="130" t="s">
        <v>4</v>
      </c>
      <c r="N12" s="130" t="s">
        <v>4</v>
      </c>
      <c r="O12" s="130" t="s">
        <v>4</v>
      </c>
      <c r="P12" s="178"/>
      <c r="Q12" s="131" t="s">
        <v>438</v>
      </c>
      <c r="R12" s="130" t="s">
        <v>0</v>
      </c>
      <c r="S12" s="130" t="s">
        <v>0</v>
      </c>
      <c r="T12" s="130" t="s">
        <v>0</v>
      </c>
      <c r="U12" s="130" t="s">
        <v>0</v>
      </c>
      <c r="V12" s="125"/>
      <c r="W12" s="125"/>
      <c r="X12" s="125"/>
      <c r="Y12" s="131" t="s">
        <v>438</v>
      </c>
      <c r="Z12" s="130" t="s">
        <v>3</v>
      </c>
      <c r="AA12" s="130" t="s">
        <v>3</v>
      </c>
      <c r="AB12" s="125"/>
      <c r="AC12" s="125"/>
      <c r="AD12" s="125"/>
      <c r="AE12" s="125"/>
      <c r="AF12" s="125"/>
    </row>
    <row r="13" spans="1:34" x14ac:dyDescent="0.2">
      <c r="A13" s="130">
        <v>1</v>
      </c>
      <c r="B13" s="125"/>
      <c r="C13" s="160">
        <v>0</v>
      </c>
      <c r="D13" s="133">
        <v>10</v>
      </c>
      <c r="E13" s="133">
        <v>0</v>
      </c>
      <c r="F13" s="125"/>
      <c r="G13" s="171">
        <v>0</v>
      </c>
      <c r="H13" s="182">
        <v>50</v>
      </c>
      <c r="I13" s="172">
        <v>0</v>
      </c>
      <c r="J13" s="125"/>
      <c r="K13" s="160">
        <v>0</v>
      </c>
      <c r="L13" s="133">
        <v>100</v>
      </c>
      <c r="M13" s="133">
        <v>0</v>
      </c>
      <c r="N13" s="133">
        <v>0</v>
      </c>
      <c r="O13" s="133">
        <v>0</v>
      </c>
      <c r="P13" s="179">
        <f t="shared" ref="P13:P36" si="0">SUM(L13:O13)</f>
        <v>100</v>
      </c>
      <c r="Q13" s="160">
        <v>0</v>
      </c>
      <c r="R13" s="133">
        <v>3</v>
      </c>
      <c r="S13" s="133">
        <v>0</v>
      </c>
      <c r="T13" s="133">
        <v>2</v>
      </c>
      <c r="U13" s="133">
        <v>0</v>
      </c>
      <c r="V13" s="125">
        <v>5</v>
      </c>
      <c r="W13" s="125"/>
      <c r="X13" s="125"/>
      <c r="Y13" s="160">
        <v>0</v>
      </c>
      <c r="Z13" s="133">
        <v>136</v>
      </c>
      <c r="AA13" s="133">
        <v>0</v>
      </c>
      <c r="AB13" s="125"/>
      <c r="AC13" s="125"/>
      <c r="AD13" s="125"/>
      <c r="AE13" s="125"/>
      <c r="AF13" s="125"/>
    </row>
    <row r="14" spans="1:34" x14ac:dyDescent="0.2">
      <c r="A14" s="130">
        <v>2</v>
      </c>
      <c r="B14" s="125"/>
      <c r="C14" s="160">
        <v>50</v>
      </c>
      <c r="D14" s="162">
        <v>50</v>
      </c>
      <c r="E14" s="162">
        <v>0</v>
      </c>
      <c r="F14" s="125"/>
      <c r="G14" s="171"/>
      <c r="H14" s="183"/>
      <c r="I14" s="184"/>
      <c r="J14" s="125"/>
      <c r="K14" s="160"/>
      <c r="L14" s="162"/>
      <c r="M14" s="162"/>
      <c r="N14" s="162"/>
      <c r="O14" s="162"/>
      <c r="P14" s="179">
        <f t="shared" si="0"/>
        <v>0</v>
      </c>
      <c r="Q14" s="160"/>
      <c r="R14" s="162"/>
      <c r="S14" s="162"/>
      <c r="T14" s="162"/>
      <c r="U14" s="162"/>
      <c r="V14" s="125"/>
      <c r="W14" s="125"/>
      <c r="X14" s="125"/>
      <c r="Y14" s="160"/>
      <c r="Z14" s="162"/>
      <c r="AA14" s="162"/>
      <c r="AB14" s="125"/>
      <c r="AC14" s="125"/>
      <c r="AD14" s="125"/>
      <c r="AE14" s="125"/>
      <c r="AF14" s="125"/>
    </row>
    <row r="15" spans="1:34" x14ac:dyDescent="0.2">
      <c r="A15" s="130">
        <v>3</v>
      </c>
      <c r="B15" s="125"/>
      <c r="C15" s="160"/>
      <c r="D15" s="133"/>
      <c r="E15" s="133"/>
      <c r="F15" s="125"/>
      <c r="G15" s="171"/>
      <c r="H15" s="182"/>
      <c r="I15" s="172"/>
      <c r="J15" s="125"/>
      <c r="K15" s="160"/>
      <c r="L15" s="133"/>
      <c r="M15" s="133"/>
      <c r="N15" s="133"/>
      <c r="O15" s="133"/>
      <c r="P15" s="179">
        <f t="shared" si="0"/>
        <v>0</v>
      </c>
      <c r="Q15" s="160"/>
      <c r="R15" s="133"/>
      <c r="S15" s="133"/>
      <c r="T15" s="133"/>
      <c r="U15" s="133"/>
      <c r="V15" s="125"/>
      <c r="W15" s="125"/>
      <c r="X15" s="125"/>
      <c r="Y15" s="160"/>
      <c r="Z15" s="133"/>
      <c r="AA15" s="133"/>
      <c r="AB15" s="125"/>
      <c r="AC15" s="125"/>
      <c r="AD15" s="125"/>
      <c r="AE15" s="125"/>
      <c r="AF15" s="125"/>
    </row>
    <row r="16" spans="1:34" x14ac:dyDescent="0.2">
      <c r="A16" s="130">
        <v>4</v>
      </c>
      <c r="B16" s="125"/>
      <c r="C16" s="160"/>
      <c r="D16" s="162"/>
      <c r="E16" s="162"/>
      <c r="F16" s="125"/>
      <c r="G16" s="160"/>
      <c r="H16" s="161"/>
      <c r="I16" s="162"/>
      <c r="J16" s="125"/>
      <c r="K16" s="160"/>
      <c r="L16" s="162"/>
      <c r="M16" s="162"/>
      <c r="N16" s="162"/>
      <c r="O16" s="162"/>
      <c r="P16" s="179">
        <f t="shared" si="0"/>
        <v>0</v>
      </c>
      <c r="Q16" s="160"/>
      <c r="R16" s="162"/>
      <c r="S16" s="162"/>
      <c r="T16" s="162"/>
      <c r="U16" s="162"/>
      <c r="V16" s="125"/>
      <c r="W16" s="125"/>
      <c r="X16" s="125"/>
      <c r="Y16" s="160"/>
      <c r="Z16" s="162"/>
      <c r="AA16" s="162"/>
      <c r="AB16" s="125"/>
      <c r="AC16" s="125"/>
      <c r="AD16" s="125"/>
      <c r="AE16" s="125"/>
      <c r="AF16" s="125"/>
    </row>
    <row r="17" spans="1:32" x14ac:dyDescent="0.2">
      <c r="A17" s="130">
        <v>5</v>
      </c>
      <c r="B17" s="125"/>
      <c r="C17" s="160"/>
      <c r="D17" s="133"/>
      <c r="E17" s="133"/>
      <c r="F17" s="125"/>
      <c r="G17" s="160"/>
      <c r="H17" s="146"/>
      <c r="I17" s="133"/>
      <c r="J17" s="125"/>
      <c r="K17" s="160"/>
      <c r="L17" s="133"/>
      <c r="M17" s="133"/>
      <c r="N17" s="133"/>
      <c r="O17" s="133"/>
      <c r="P17" s="179">
        <f t="shared" si="0"/>
        <v>0</v>
      </c>
      <c r="Q17" s="160"/>
      <c r="R17" s="133"/>
      <c r="S17" s="133"/>
      <c r="T17" s="133"/>
      <c r="U17" s="133"/>
      <c r="V17" s="125"/>
      <c r="W17" s="125"/>
      <c r="X17" s="125"/>
      <c r="Y17" s="160"/>
      <c r="Z17" s="133"/>
      <c r="AA17" s="133"/>
      <c r="AB17" s="125"/>
      <c r="AC17" s="125"/>
      <c r="AD17" s="125"/>
      <c r="AE17" s="125"/>
      <c r="AF17" s="125"/>
    </row>
    <row r="18" spans="1:32" x14ac:dyDescent="0.2">
      <c r="A18" s="130">
        <v>6</v>
      </c>
      <c r="B18" s="125"/>
      <c r="C18" s="160"/>
      <c r="D18" s="162"/>
      <c r="E18" s="162"/>
      <c r="F18" s="125"/>
      <c r="G18" s="160"/>
      <c r="H18" s="161"/>
      <c r="I18" s="162"/>
      <c r="J18" s="125"/>
      <c r="K18" s="160"/>
      <c r="L18" s="162"/>
      <c r="M18" s="162"/>
      <c r="N18" s="162"/>
      <c r="O18" s="162"/>
      <c r="P18" s="179">
        <f t="shared" si="0"/>
        <v>0</v>
      </c>
      <c r="Q18" s="160"/>
      <c r="R18" s="162"/>
      <c r="S18" s="162"/>
      <c r="T18" s="162"/>
      <c r="U18" s="162"/>
      <c r="V18" s="125"/>
      <c r="W18" s="125"/>
      <c r="X18" s="125"/>
      <c r="Y18" s="160"/>
      <c r="Z18" s="162"/>
      <c r="AA18" s="162"/>
      <c r="AB18" s="125"/>
      <c r="AC18" s="125"/>
      <c r="AD18" s="125"/>
      <c r="AE18" s="125"/>
      <c r="AF18" s="125"/>
    </row>
    <row r="19" spans="1:32" x14ac:dyDescent="0.2">
      <c r="A19" s="130">
        <v>7</v>
      </c>
      <c r="B19" s="125"/>
      <c r="C19" s="160"/>
      <c r="D19" s="133"/>
      <c r="E19" s="133"/>
      <c r="F19" s="125"/>
      <c r="G19" s="160"/>
      <c r="H19" s="146"/>
      <c r="I19" s="133"/>
      <c r="J19" s="125"/>
      <c r="K19" s="160"/>
      <c r="L19" s="133"/>
      <c r="M19" s="133"/>
      <c r="N19" s="133"/>
      <c r="O19" s="133"/>
      <c r="P19" s="179">
        <f t="shared" si="0"/>
        <v>0</v>
      </c>
      <c r="Q19" s="160"/>
      <c r="R19" s="133"/>
      <c r="S19" s="133"/>
      <c r="T19" s="133"/>
      <c r="U19" s="133"/>
      <c r="V19" s="125"/>
      <c r="W19" s="125"/>
      <c r="X19" s="125"/>
      <c r="Y19" s="160"/>
      <c r="Z19" s="133"/>
      <c r="AA19" s="133"/>
      <c r="AB19" s="125"/>
      <c r="AC19" s="125"/>
      <c r="AD19" s="125"/>
      <c r="AE19" s="125"/>
      <c r="AF19" s="125"/>
    </row>
    <row r="20" spans="1:32" x14ac:dyDescent="0.2">
      <c r="A20" s="130">
        <v>8</v>
      </c>
      <c r="B20" s="125"/>
      <c r="C20" s="160"/>
      <c r="D20" s="162"/>
      <c r="E20" s="162"/>
      <c r="F20" s="125"/>
      <c r="G20" s="160"/>
      <c r="H20" s="161"/>
      <c r="I20" s="162"/>
      <c r="J20" s="125"/>
      <c r="K20" s="160"/>
      <c r="L20" s="162"/>
      <c r="M20" s="162"/>
      <c r="N20" s="162"/>
      <c r="O20" s="162"/>
      <c r="P20" s="179">
        <f t="shared" si="0"/>
        <v>0</v>
      </c>
      <c r="Q20" s="160"/>
      <c r="R20" s="162"/>
      <c r="S20" s="162"/>
      <c r="T20" s="162"/>
      <c r="U20" s="162"/>
      <c r="V20" s="125"/>
      <c r="W20" s="125"/>
      <c r="X20" s="125"/>
      <c r="Y20" s="160"/>
      <c r="Z20" s="162"/>
      <c r="AA20" s="162"/>
      <c r="AB20" s="125"/>
      <c r="AC20" s="125"/>
      <c r="AD20" s="125"/>
      <c r="AE20" s="125"/>
      <c r="AF20" s="125"/>
    </row>
    <row r="21" spans="1:32" x14ac:dyDescent="0.2">
      <c r="A21" s="130">
        <v>9</v>
      </c>
      <c r="B21" s="125"/>
      <c r="C21" s="160"/>
      <c r="D21" s="133"/>
      <c r="E21" s="133"/>
      <c r="F21" s="125"/>
      <c r="G21" s="160"/>
      <c r="H21" s="146"/>
      <c r="I21" s="133"/>
      <c r="J21" s="125"/>
      <c r="K21" s="160"/>
      <c r="L21" s="133"/>
      <c r="M21" s="133"/>
      <c r="N21" s="133"/>
      <c r="O21" s="133"/>
      <c r="P21" s="179">
        <f t="shared" si="0"/>
        <v>0</v>
      </c>
      <c r="Q21" s="160"/>
      <c r="R21" s="133"/>
      <c r="S21" s="133"/>
      <c r="T21" s="133"/>
      <c r="U21" s="133"/>
      <c r="V21" s="125"/>
      <c r="W21" s="125"/>
      <c r="X21" s="125"/>
      <c r="Y21" s="160"/>
      <c r="Z21" s="133"/>
      <c r="AA21" s="133"/>
      <c r="AB21" s="125"/>
      <c r="AC21" s="125"/>
      <c r="AD21" s="125"/>
      <c r="AE21" s="125"/>
      <c r="AF21" s="125"/>
    </row>
    <row r="22" spans="1:32" x14ac:dyDescent="0.2">
      <c r="A22" s="130">
        <v>10</v>
      </c>
      <c r="B22" s="125"/>
      <c r="C22" s="160"/>
      <c r="D22" s="162"/>
      <c r="E22" s="162"/>
      <c r="F22" s="125"/>
      <c r="G22" s="160"/>
      <c r="H22" s="161"/>
      <c r="I22" s="162"/>
      <c r="J22" s="125"/>
      <c r="K22" s="160"/>
      <c r="L22" s="162"/>
      <c r="M22" s="162"/>
      <c r="N22" s="162"/>
      <c r="O22" s="162"/>
      <c r="P22" s="179">
        <f t="shared" si="0"/>
        <v>0</v>
      </c>
      <c r="Q22" s="160"/>
      <c r="R22" s="162"/>
      <c r="S22" s="162"/>
      <c r="T22" s="162"/>
      <c r="U22" s="162"/>
      <c r="V22" s="125"/>
      <c r="W22" s="125"/>
      <c r="X22" s="125"/>
      <c r="Y22" s="160"/>
      <c r="Z22" s="162"/>
      <c r="AA22" s="162"/>
      <c r="AB22" s="125"/>
      <c r="AC22" s="125"/>
      <c r="AD22" s="125"/>
      <c r="AE22" s="125"/>
      <c r="AF22" s="125"/>
    </row>
    <row r="23" spans="1:32" x14ac:dyDescent="0.2">
      <c r="A23" s="130">
        <v>11</v>
      </c>
      <c r="B23" s="125"/>
      <c r="C23" s="160"/>
      <c r="D23" s="133"/>
      <c r="E23" s="133"/>
      <c r="F23" s="125"/>
      <c r="G23" s="160"/>
      <c r="H23" s="146"/>
      <c r="I23" s="133"/>
      <c r="J23" s="125"/>
      <c r="K23" s="160"/>
      <c r="L23" s="133"/>
      <c r="M23" s="133"/>
      <c r="N23" s="133"/>
      <c r="O23" s="133"/>
      <c r="P23" s="179">
        <f t="shared" si="0"/>
        <v>0</v>
      </c>
      <c r="Q23" s="160"/>
      <c r="R23" s="133"/>
      <c r="S23" s="133"/>
      <c r="T23" s="133"/>
      <c r="U23" s="133"/>
      <c r="V23" s="125"/>
      <c r="W23" s="125"/>
      <c r="X23" s="125"/>
      <c r="Y23" s="160"/>
      <c r="Z23" s="133"/>
      <c r="AA23" s="133"/>
      <c r="AB23" s="125"/>
      <c r="AC23" s="125"/>
      <c r="AD23" s="125"/>
      <c r="AE23" s="125"/>
      <c r="AF23" s="125"/>
    </row>
    <row r="24" spans="1:32" x14ac:dyDescent="0.2">
      <c r="A24" s="130">
        <v>12</v>
      </c>
      <c r="B24" s="125"/>
      <c r="C24" s="160"/>
      <c r="D24" s="162"/>
      <c r="E24" s="162"/>
      <c r="F24" s="125"/>
      <c r="G24" s="160"/>
      <c r="H24" s="161"/>
      <c r="I24" s="162"/>
      <c r="J24" s="125"/>
      <c r="K24" s="160"/>
      <c r="L24" s="162"/>
      <c r="M24" s="162"/>
      <c r="N24" s="162"/>
      <c r="O24" s="162"/>
      <c r="P24" s="179">
        <f t="shared" si="0"/>
        <v>0</v>
      </c>
      <c r="Q24" s="160"/>
      <c r="R24" s="162"/>
      <c r="S24" s="162"/>
      <c r="T24" s="162"/>
      <c r="U24" s="162"/>
      <c r="V24" s="125"/>
      <c r="W24" s="125"/>
      <c r="X24" s="125"/>
      <c r="Y24" s="160"/>
      <c r="Z24" s="162"/>
      <c r="AA24" s="162"/>
      <c r="AB24" s="125"/>
      <c r="AC24" s="125"/>
      <c r="AD24" s="125"/>
      <c r="AE24" s="125"/>
      <c r="AF24" s="125"/>
    </row>
    <row r="25" spans="1:32" x14ac:dyDescent="0.2">
      <c r="A25" s="130">
        <v>13</v>
      </c>
      <c r="B25" s="125"/>
      <c r="C25" s="160"/>
      <c r="D25" s="133"/>
      <c r="E25" s="133"/>
      <c r="F25" s="125"/>
      <c r="G25" s="160"/>
      <c r="H25" s="146"/>
      <c r="I25" s="133"/>
      <c r="J25" s="125"/>
      <c r="K25" s="160"/>
      <c r="L25" s="133"/>
      <c r="M25" s="133"/>
      <c r="N25" s="133"/>
      <c r="O25" s="133"/>
      <c r="P25" s="179">
        <f t="shared" si="0"/>
        <v>0</v>
      </c>
      <c r="Q25" s="160"/>
      <c r="R25" s="133"/>
      <c r="S25" s="133"/>
      <c r="T25" s="133"/>
      <c r="U25" s="133"/>
      <c r="V25" s="125"/>
      <c r="W25" s="125"/>
      <c r="X25" s="125"/>
      <c r="Y25" s="160"/>
      <c r="Z25" s="133"/>
      <c r="AA25" s="133"/>
      <c r="AB25" s="125"/>
      <c r="AC25" s="125"/>
      <c r="AD25" s="125"/>
      <c r="AE25" s="125"/>
      <c r="AF25" s="125"/>
    </row>
    <row r="26" spans="1:32" x14ac:dyDescent="0.2">
      <c r="A26" s="130">
        <v>14</v>
      </c>
      <c r="B26" s="125"/>
      <c r="C26" s="160"/>
      <c r="D26" s="162"/>
      <c r="E26" s="162"/>
      <c r="F26" s="125"/>
      <c r="G26" s="160"/>
      <c r="H26" s="161"/>
      <c r="I26" s="162"/>
      <c r="J26" s="125"/>
      <c r="K26" s="160"/>
      <c r="L26" s="162"/>
      <c r="M26" s="162"/>
      <c r="N26" s="162"/>
      <c r="O26" s="162"/>
      <c r="P26" s="179">
        <f t="shared" si="0"/>
        <v>0</v>
      </c>
      <c r="Q26" s="160"/>
      <c r="R26" s="162"/>
      <c r="S26" s="162"/>
      <c r="T26" s="162"/>
      <c r="U26" s="162"/>
      <c r="V26" s="125"/>
      <c r="W26" s="125"/>
      <c r="X26" s="125"/>
      <c r="Y26" s="160"/>
      <c r="Z26" s="162"/>
      <c r="AA26" s="162"/>
      <c r="AB26" s="125"/>
      <c r="AC26" s="125"/>
      <c r="AD26" s="125"/>
      <c r="AE26" s="125"/>
      <c r="AF26" s="125"/>
    </row>
    <row r="27" spans="1:32" x14ac:dyDescent="0.2">
      <c r="A27" s="130">
        <v>15</v>
      </c>
      <c r="B27" s="125"/>
      <c r="C27" s="160"/>
      <c r="D27" s="133"/>
      <c r="E27" s="133"/>
      <c r="F27" s="125"/>
      <c r="G27" s="160"/>
      <c r="H27" s="146"/>
      <c r="I27" s="133"/>
      <c r="J27" s="125"/>
      <c r="K27" s="160"/>
      <c r="L27" s="133"/>
      <c r="M27" s="133"/>
      <c r="N27" s="133"/>
      <c r="O27" s="133"/>
      <c r="P27" s="179">
        <f t="shared" si="0"/>
        <v>0</v>
      </c>
      <c r="Q27" s="160"/>
      <c r="R27" s="133"/>
      <c r="S27" s="133"/>
      <c r="T27" s="133"/>
      <c r="U27" s="133"/>
      <c r="V27" s="125"/>
      <c r="W27" s="125"/>
      <c r="X27" s="125"/>
      <c r="Y27" s="160"/>
      <c r="Z27" s="133"/>
      <c r="AA27" s="133"/>
      <c r="AB27" s="125"/>
      <c r="AC27" s="125"/>
      <c r="AD27" s="125"/>
      <c r="AE27" s="125"/>
      <c r="AF27" s="125"/>
    </row>
    <row r="28" spans="1:32" x14ac:dyDescent="0.2">
      <c r="A28" s="130">
        <v>16</v>
      </c>
      <c r="B28" s="125"/>
      <c r="C28" s="160"/>
      <c r="D28" s="162"/>
      <c r="E28" s="162"/>
      <c r="F28" s="125"/>
      <c r="G28" s="160"/>
      <c r="H28" s="161"/>
      <c r="I28" s="162"/>
      <c r="J28" s="125"/>
      <c r="K28" s="160"/>
      <c r="L28" s="162"/>
      <c r="M28" s="162"/>
      <c r="N28" s="162"/>
      <c r="O28" s="162"/>
      <c r="P28" s="179">
        <f t="shared" si="0"/>
        <v>0</v>
      </c>
      <c r="Q28" s="160"/>
      <c r="R28" s="162"/>
      <c r="S28" s="162"/>
      <c r="T28" s="162"/>
      <c r="U28" s="162"/>
      <c r="V28" s="125"/>
      <c r="W28" s="125"/>
      <c r="X28" s="125"/>
      <c r="Y28" s="160"/>
      <c r="Z28" s="162"/>
      <c r="AA28" s="162"/>
      <c r="AB28" s="125"/>
      <c r="AC28" s="125"/>
      <c r="AD28" s="125"/>
      <c r="AE28" s="125"/>
      <c r="AF28" s="125"/>
    </row>
    <row r="29" spans="1:32" x14ac:dyDescent="0.2">
      <c r="A29" s="130">
        <v>17</v>
      </c>
      <c r="B29" s="125"/>
      <c r="C29" s="160"/>
      <c r="D29" s="133"/>
      <c r="E29" s="133"/>
      <c r="F29" s="125"/>
      <c r="G29" s="160"/>
      <c r="H29" s="146"/>
      <c r="I29" s="133"/>
      <c r="J29" s="125"/>
      <c r="K29" s="160"/>
      <c r="L29" s="133"/>
      <c r="M29" s="133"/>
      <c r="N29" s="133"/>
      <c r="O29" s="133"/>
      <c r="P29" s="179">
        <f t="shared" si="0"/>
        <v>0</v>
      </c>
      <c r="Q29" s="160"/>
      <c r="R29" s="133"/>
      <c r="S29" s="133"/>
      <c r="T29" s="133"/>
      <c r="U29" s="133"/>
      <c r="V29" s="125"/>
      <c r="W29" s="125"/>
      <c r="X29" s="125"/>
      <c r="Y29" s="160"/>
      <c r="Z29" s="133"/>
      <c r="AA29" s="133"/>
      <c r="AB29" s="125"/>
      <c r="AC29" s="125"/>
      <c r="AD29" s="125"/>
      <c r="AE29" s="125"/>
      <c r="AF29" s="125"/>
    </row>
    <row r="30" spans="1:32" x14ac:dyDescent="0.2">
      <c r="A30" s="130">
        <v>18</v>
      </c>
      <c r="B30" s="125"/>
      <c r="C30" s="160"/>
      <c r="D30" s="162"/>
      <c r="E30" s="162"/>
      <c r="F30" s="125"/>
      <c r="G30" s="160"/>
      <c r="H30" s="161"/>
      <c r="I30" s="162"/>
      <c r="J30" s="125"/>
      <c r="K30" s="160"/>
      <c r="L30" s="162"/>
      <c r="M30" s="162"/>
      <c r="N30" s="162"/>
      <c r="O30" s="162"/>
      <c r="P30" s="179">
        <f t="shared" si="0"/>
        <v>0</v>
      </c>
      <c r="Q30" s="160"/>
      <c r="R30" s="162"/>
      <c r="S30" s="162"/>
      <c r="T30" s="162"/>
      <c r="U30" s="162"/>
      <c r="V30" s="125"/>
      <c r="W30" s="125"/>
      <c r="X30" s="125"/>
      <c r="Y30" s="160"/>
      <c r="Z30" s="162"/>
      <c r="AA30" s="162"/>
      <c r="AB30" s="125"/>
      <c r="AC30" s="125"/>
      <c r="AD30" s="125"/>
      <c r="AE30" s="125"/>
      <c r="AF30" s="125"/>
    </row>
    <row r="31" spans="1:32" x14ac:dyDescent="0.2">
      <c r="A31" s="130">
        <v>19</v>
      </c>
      <c r="B31" s="125"/>
      <c r="C31" s="160"/>
      <c r="D31" s="133"/>
      <c r="E31" s="133"/>
      <c r="F31" s="125"/>
      <c r="G31" s="160"/>
      <c r="H31" s="146"/>
      <c r="I31" s="133"/>
      <c r="J31" s="125"/>
      <c r="K31" s="160"/>
      <c r="L31" s="133"/>
      <c r="M31" s="133"/>
      <c r="N31" s="133"/>
      <c r="O31" s="133"/>
      <c r="P31" s="179">
        <f t="shared" si="0"/>
        <v>0</v>
      </c>
      <c r="Q31" s="160"/>
      <c r="R31" s="133"/>
      <c r="S31" s="133"/>
      <c r="T31" s="133"/>
      <c r="U31" s="133"/>
      <c r="V31" s="125"/>
      <c r="W31" s="125"/>
      <c r="X31" s="125"/>
      <c r="Y31" s="160"/>
      <c r="Z31" s="133"/>
      <c r="AA31" s="133"/>
      <c r="AB31" s="125"/>
      <c r="AC31" s="125"/>
      <c r="AD31" s="125"/>
      <c r="AE31" s="125"/>
      <c r="AF31" s="125"/>
    </row>
    <row r="32" spans="1:32" x14ac:dyDescent="0.2">
      <c r="A32" s="130">
        <v>20</v>
      </c>
      <c r="B32" s="125"/>
      <c r="C32" s="160"/>
      <c r="D32" s="162"/>
      <c r="E32" s="162"/>
      <c r="F32" s="125"/>
      <c r="G32" s="160"/>
      <c r="H32" s="161"/>
      <c r="I32" s="162"/>
      <c r="J32" s="125"/>
      <c r="K32" s="160"/>
      <c r="L32" s="162"/>
      <c r="M32" s="162"/>
      <c r="N32" s="162"/>
      <c r="O32" s="162"/>
      <c r="P32" s="179">
        <f t="shared" si="0"/>
        <v>0</v>
      </c>
      <c r="Q32" s="160"/>
      <c r="R32" s="162"/>
      <c r="S32" s="162"/>
      <c r="T32" s="162"/>
      <c r="U32" s="162"/>
      <c r="V32" s="125"/>
      <c r="W32" s="125"/>
      <c r="X32" s="125"/>
      <c r="Y32" s="160"/>
      <c r="Z32" s="162"/>
      <c r="AA32" s="162"/>
      <c r="AB32" s="125"/>
      <c r="AC32" s="125"/>
      <c r="AD32" s="125"/>
      <c r="AE32" s="125"/>
      <c r="AF32" s="125"/>
    </row>
    <row r="33" spans="1:32" x14ac:dyDescent="0.2">
      <c r="A33" s="130">
        <v>21</v>
      </c>
      <c r="B33" s="125"/>
      <c r="C33" s="160"/>
      <c r="D33" s="133"/>
      <c r="E33" s="133"/>
      <c r="F33" s="125"/>
      <c r="G33" s="160"/>
      <c r="H33" s="146"/>
      <c r="I33" s="133"/>
      <c r="J33" s="125"/>
      <c r="K33" s="160"/>
      <c r="L33" s="133"/>
      <c r="M33" s="133"/>
      <c r="N33" s="133"/>
      <c r="O33" s="133"/>
      <c r="P33" s="179">
        <f t="shared" si="0"/>
        <v>0</v>
      </c>
      <c r="Q33" s="160"/>
      <c r="R33" s="133"/>
      <c r="S33" s="133"/>
      <c r="T33" s="133"/>
      <c r="U33" s="133"/>
      <c r="V33" s="125"/>
      <c r="W33" s="125"/>
      <c r="X33" s="125"/>
      <c r="Y33" s="160"/>
      <c r="Z33" s="133"/>
      <c r="AA33" s="133"/>
      <c r="AB33" s="125"/>
      <c r="AC33" s="125"/>
      <c r="AD33" s="125"/>
      <c r="AE33" s="125"/>
      <c r="AF33" s="125"/>
    </row>
    <row r="34" spans="1:32" x14ac:dyDescent="0.2">
      <c r="A34" s="130">
        <v>22</v>
      </c>
      <c r="B34" s="125"/>
      <c r="C34" s="160"/>
      <c r="D34" s="162"/>
      <c r="E34" s="162"/>
      <c r="F34" s="125"/>
      <c r="G34" s="160"/>
      <c r="H34" s="161"/>
      <c r="I34" s="162"/>
      <c r="J34" s="125"/>
      <c r="K34" s="160"/>
      <c r="L34" s="162"/>
      <c r="M34" s="162"/>
      <c r="N34" s="162"/>
      <c r="O34" s="162"/>
      <c r="P34" s="179">
        <f t="shared" si="0"/>
        <v>0</v>
      </c>
      <c r="Q34" s="160"/>
      <c r="R34" s="162"/>
      <c r="S34" s="162"/>
      <c r="T34" s="162"/>
      <c r="U34" s="162"/>
      <c r="V34" s="125"/>
      <c r="W34" s="125"/>
      <c r="X34" s="125"/>
      <c r="Y34" s="160"/>
      <c r="Z34" s="162"/>
      <c r="AA34" s="162"/>
      <c r="AB34" s="125"/>
      <c r="AC34" s="125"/>
      <c r="AD34" s="125"/>
      <c r="AE34" s="125"/>
      <c r="AF34" s="125"/>
    </row>
    <row r="35" spans="1:32" x14ac:dyDescent="0.2">
      <c r="A35" s="130">
        <v>23</v>
      </c>
      <c r="B35" s="125"/>
      <c r="C35" s="160"/>
      <c r="D35" s="133"/>
      <c r="E35" s="133"/>
      <c r="F35" s="125"/>
      <c r="G35" s="160"/>
      <c r="H35" s="146"/>
      <c r="I35" s="133"/>
      <c r="J35" s="125"/>
      <c r="K35" s="160"/>
      <c r="L35" s="133"/>
      <c r="M35" s="133"/>
      <c r="N35" s="133"/>
      <c r="O35" s="133"/>
      <c r="P35" s="179">
        <f t="shared" si="0"/>
        <v>0</v>
      </c>
      <c r="Q35" s="160"/>
      <c r="R35" s="133"/>
      <c r="S35" s="133"/>
      <c r="T35" s="133"/>
      <c r="U35" s="133"/>
      <c r="V35" s="125"/>
      <c r="W35" s="125"/>
      <c r="X35" s="125"/>
      <c r="Y35" s="160"/>
      <c r="Z35" s="133"/>
      <c r="AA35" s="133"/>
      <c r="AB35" s="125"/>
      <c r="AC35" s="125"/>
      <c r="AD35" s="125"/>
      <c r="AE35" s="125"/>
      <c r="AF35" s="125"/>
    </row>
    <row r="36" spans="1:32" x14ac:dyDescent="0.2">
      <c r="A36" s="130">
        <v>24</v>
      </c>
      <c r="B36" s="125"/>
      <c r="C36" s="160"/>
      <c r="D36" s="162"/>
      <c r="E36" s="162"/>
      <c r="F36" s="125"/>
      <c r="G36" s="160"/>
      <c r="H36" s="161"/>
      <c r="I36" s="162"/>
      <c r="J36" s="125"/>
      <c r="K36" s="160"/>
      <c r="L36" s="162"/>
      <c r="M36" s="162"/>
      <c r="N36" s="162"/>
      <c r="O36" s="162"/>
      <c r="P36" s="179">
        <f t="shared" si="0"/>
        <v>0</v>
      </c>
      <c r="Q36" s="160"/>
      <c r="R36" s="162"/>
      <c r="S36" s="162"/>
      <c r="T36" s="162"/>
      <c r="U36" s="162"/>
      <c r="V36" s="125"/>
      <c r="W36" s="125"/>
      <c r="X36" s="125"/>
      <c r="Y36" s="160"/>
      <c r="Z36" s="162"/>
      <c r="AA36" s="162"/>
      <c r="AB36" s="125"/>
      <c r="AC36" s="125"/>
      <c r="AD36" s="125"/>
      <c r="AE36" s="125"/>
      <c r="AF36" s="125"/>
    </row>
    <row r="37" spans="1:32" x14ac:dyDescent="0.2">
      <c r="A37" s="130">
        <v>25</v>
      </c>
      <c r="B37" s="125"/>
      <c r="C37" s="160"/>
      <c r="D37" s="133"/>
      <c r="E37" s="133"/>
      <c r="F37" s="125"/>
      <c r="G37" s="160"/>
      <c r="H37" s="146"/>
      <c r="I37" s="133"/>
      <c r="J37" s="125"/>
      <c r="K37" s="160"/>
      <c r="L37" s="133"/>
      <c r="M37" s="133"/>
      <c r="N37" s="133"/>
      <c r="O37" s="133"/>
      <c r="P37" s="179"/>
      <c r="Q37" s="160"/>
      <c r="R37" s="133"/>
      <c r="S37" s="133"/>
      <c r="T37" s="133"/>
      <c r="U37" s="133"/>
      <c r="V37" s="125"/>
      <c r="W37" s="125"/>
      <c r="X37" s="125"/>
      <c r="Y37" s="160"/>
      <c r="Z37" s="133"/>
      <c r="AA37" s="133"/>
      <c r="AB37" s="125"/>
      <c r="AC37" s="125"/>
      <c r="AD37" s="125"/>
      <c r="AE37" s="125"/>
      <c r="AF37" s="125"/>
    </row>
    <row r="38" spans="1:32"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86"/>
      <c r="Z38" s="186"/>
      <c r="AA38" s="186"/>
      <c r="AB38" s="125"/>
      <c r="AC38" s="125"/>
      <c r="AD38" s="125"/>
      <c r="AE38" s="125"/>
      <c r="AF38" s="125"/>
    </row>
    <row r="39" spans="1:32"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row>
    <row r="40" spans="1:32"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row>
    <row r="41" spans="1:32"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row>
    <row r="42" spans="1:32"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row>
    <row r="43" spans="1:32"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row>
    <row r="44" spans="1:32"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row>
    <row r="45" spans="1:32"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row>
    <row r="46" spans="1:32"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row>
    <row r="47" spans="1:32"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row>
    <row r="48" spans="1:32"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row>
    <row r="49" spans="1:32"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row>
    <row r="50" spans="1:32"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row>
    <row r="51" spans="1:32"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row>
    <row r="52" spans="1:32"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row>
    <row r="53" spans="1:32"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row>
    <row r="54" spans="1:32"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row>
    <row r="55" spans="1:32"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row>
    <row r="56" spans="1:32"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row>
    <row r="57" spans="1:32"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row>
  </sheetData>
  <sheetProtection selectLockedCells="1"/>
  <mergeCells count="28">
    <mergeCell ref="Q11:U11"/>
    <mergeCell ref="Y7:AA7"/>
    <mergeCell ref="AC7:AE7"/>
    <mergeCell ref="K5:O5"/>
    <mergeCell ref="G6:I6"/>
    <mergeCell ref="T6:U6"/>
    <mergeCell ref="K4:O4"/>
    <mergeCell ref="Q4:W4"/>
    <mergeCell ref="Q5:W5"/>
    <mergeCell ref="V9:W9"/>
    <mergeCell ref="K7:O7"/>
    <mergeCell ref="Q7:W7"/>
    <mergeCell ref="AC4:AE4"/>
    <mergeCell ref="AC5:AE5"/>
    <mergeCell ref="AC6:AE6"/>
    <mergeCell ref="C11:E11"/>
    <mergeCell ref="G11:I11"/>
    <mergeCell ref="K11:O11"/>
    <mergeCell ref="Y11:AA11"/>
    <mergeCell ref="C4:E4"/>
    <mergeCell ref="C6:E6"/>
    <mergeCell ref="G4:I4"/>
    <mergeCell ref="Y4:AA4"/>
    <mergeCell ref="Y6:AA6"/>
    <mergeCell ref="R6:S6"/>
    <mergeCell ref="G5:I5"/>
    <mergeCell ref="C5:E5"/>
    <mergeCell ref="Y5:AA5"/>
  </mergeCells>
  <hyperlinks>
    <hyperlink ref="A1" location="IGAP!A1" display="IGAP!A1"/>
  </hyperlink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90" zoomScaleNormal="90" workbookViewId="0"/>
  </sheetViews>
  <sheetFormatPr baseColWidth="10" defaultRowHeight="21" x14ac:dyDescent="0.2"/>
  <cols>
    <col min="1" max="1" width="33.140625" style="311" customWidth="1"/>
    <col min="2" max="2" width="1.42578125" style="311" customWidth="1"/>
    <col min="3" max="9" width="21.42578125" style="311" customWidth="1"/>
    <col min="10" max="16384" width="11.42578125" style="311"/>
  </cols>
  <sheetData>
    <row r="1" spans="1:27" x14ac:dyDescent="0.2">
      <c r="A1" s="85"/>
      <c r="B1" s="85"/>
      <c r="C1" s="85"/>
      <c r="D1" s="85"/>
      <c r="E1" s="85"/>
      <c r="F1" s="85"/>
      <c r="G1" s="85"/>
      <c r="H1" s="85"/>
      <c r="I1" s="85"/>
      <c r="J1" s="85"/>
      <c r="K1" s="85"/>
      <c r="L1" s="85"/>
      <c r="M1" s="85"/>
      <c r="N1" s="85"/>
      <c r="O1" s="85"/>
      <c r="P1" s="85"/>
      <c r="Q1" s="85"/>
      <c r="R1" s="85"/>
      <c r="S1" s="85"/>
      <c r="T1" s="85"/>
      <c r="U1" s="85"/>
      <c r="V1" s="85"/>
      <c r="W1" s="85"/>
      <c r="X1" s="85"/>
      <c r="Y1" s="85"/>
      <c r="Z1" s="85"/>
      <c r="AA1" s="85"/>
    </row>
    <row r="2" spans="1:27" ht="26.25" x14ac:dyDescent="0.2">
      <c r="A2" s="363" t="s">
        <v>1090</v>
      </c>
      <c r="B2" s="363"/>
      <c r="C2" s="363"/>
      <c r="D2" s="363"/>
      <c r="E2" s="363"/>
      <c r="F2" s="363"/>
      <c r="G2" s="363"/>
      <c r="H2" s="363"/>
      <c r="I2" s="363"/>
      <c r="J2" s="85"/>
      <c r="K2" s="85"/>
      <c r="L2" s="85"/>
      <c r="M2" s="85"/>
      <c r="N2" s="85"/>
      <c r="O2" s="85"/>
      <c r="P2" s="85"/>
      <c r="Q2" s="85"/>
      <c r="R2" s="85"/>
      <c r="S2" s="85"/>
      <c r="T2" s="85"/>
      <c r="U2" s="85"/>
      <c r="V2" s="85"/>
      <c r="W2" s="85"/>
      <c r="X2" s="85"/>
      <c r="Y2" s="85"/>
      <c r="Z2" s="85"/>
      <c r="AA2" s="85"/>
    </row>
    <row r="3" spans="1:27" x14ac:dyDescent="0.2">
      <c r="A3" s="85"/>
      <c r="B3" s="85"/>
      <c r="C3" s="85"/>
      <c r="D3" s="85"/>
      <c r="E3" s="85"/>
      <c r="F3" s="85"/>
      <c r="G3" s="85"/>
      <c r="H3" s="85"/>
      <c r="I3" s="85"/>
      <c r="J3" s="85"/>
      <c r="K3" s="85"/>
      <c r="L3" s="85"/>
      <c r="M3" s="85"/>
      <c r="N3" s="85"/>
      <c r="O3" s="85"/>
      <c r="P3" s="85"/>
      <c r="Q3" s="85"/>
      <c r="R3" s="85"/>
      <c r="S3" s="85"/>
      <c r="T3" s="85"/>
      <c r="U3" s="85"/>
      <c r="V3" s="85"/>
      <c r="W3" s="85"/>
      <c r="X3" s="85"/>
      <c r="Y3" s="85"/>
      <c r="Z3" s="85"/>
      <c r="AA3" s="85"/>
    </row>
    <row r="4" spans="1:27" x14ac:dyDescent="0.2">
      <c r="A4" s="309" t="s">
        <v>1073</v>
      </c>
      <c r="B4" s="85"/>
      <c r="C4" s="309" t="s">
        <v>1074</v>
      </c>
      <c r="D4" s="309" t="s">
        <v>1075</v>
      </c>
      <c r="E4" s="309" t="s">
        <v>1076</v>
      </c>
      <c r="F4" s="309" t="s">
        <v>1077</v>
      </c>
      <c r="G4" s="309" t="s">
        <v>1078</v>
      </c>
      <c r="H4" s="309" t="s">
        <v>1079</v>
      </c>
      <c r="I4" s="309" t="s">
        <v>1080</v>
      </c>
      <c r="J4" s="85"/>
      <c r="K4" s="85"/>
      <c r="L4" s="85"/>
      <c r="M4" s="85"/>
      <c r="N4" s="85"/>
      <c r="O4" s="85"/>
      <c r="P4" s="85"/>
      <c r="Q4" s="85"/>
      <c r="R4" s="85"/>
      <c r="S4" s="85"/>
      <c r="T4" s="85"/>
      <c r="U4" s="85"/>
      <c r="V4" s="85"/>
      <c r="W4" s="85"/>
      <c r="X4" s="85"/>
      <c r="Y4" s="85"/>
      <c r="Z4" s="85"/>
      <c r="AA4" s="85"/>
    </row>
    <row r="5" spans="1:27" ht="7.5" customHeight="1" x14ac:dyDescent="0.2">
      <c r="A5" s="85"/>
      <c r="B5" s="85"/>
      <c r="C5" s="85"/>
      <c r="D5" s="85"/>
      <c r="E5" s="85"/>
      <c r="F5" s="85"/>
      <c r="G5" s="85"/>
      <c r="H5" s="85"/>
      <c r="I5" s="85"/>
      <c r="J5" s="85"/>
      <c r="K5" s="85"/>
      <c r="L5" s="85"/>
      <c r="M5" s="85"/>
      <c r="N5" s="85"/>
      <c r="O5" s="85"/>
      <c r="P5" s="85"/>
      <c r="Q5" s="85"/>
      <c r="R5" s="85"/>
      <c r="S5" s="85"/>
      <c r="T5" s="85"/>
      <c r="U5" s="85"/>
      <c r="V5" s="85"/>
      <c r="W5" s="85"/>
      <c r="X5" s="85"/>
      <c r="Y5" s="85"/>
      <c r="Z5" s="85"/>
      <c r="AA5" s="85"/>
    </row>
    <row r="6" spans="1:27" x14ac:dyDescent="0.2">
      <c r="A6" s="309" t="s">
        <v>1062</v>
      </c>
      <c r="B6" s="85"/>
      <c r="C6" s="310">
        <v>1</v>
      </c>
      <c r="D6" s="310">
        <v>30</v>
      </c>
      <c r="E6" s="310">
        <v>50</v>
      </c>
      <c r="F6" s="310">
        <v>100</v>
      </c>
      <c r="G6" s="310">
        <v>200</v>
      </c>
      <c r="H6" s="310">
        <v>300</v>
      </c>
      <c r="I6" s="310">
        <v>600</v>
      </c>
      <c r="J6" s="85"/>
      <c r="K6" s="85"/>
      <c r="L6" s="85"/>
      <c r="M6" s="85"/>
      <c r="N6" s="85"/>
      <c r="O6" s="85"/>
      <c r="P6" s="85"/>
      <c r="Q6" s="85"/>
      <c r="R6" s="85"/>
      <c r="S6" s="85"/>
      <c r="T6" s="85"/>
      <c r="U6" s="85"/>
      <c r="V6" s="85"/>
      <c r="W6" s="85"/>
      <c r="X6" s="85"/>
      <c r="Y6" s="85"/>
      <c r="Z6" s="85"/>
      <c r="AA6" s="85"/>
    </row>
    <row r="7" spans="1:27" x14ac:dyDescent="0.2">
      <c r="A7" s="312" t="s">
        <v>463</v>
      </c>
      <c r="B7" s="85"/>
      <c r="C7" s="310">
        <v>0</v>
      </c>
      <c r="D7" s="310"/>
      <c r="E7" s="310"/>
      <c r="F7" s="310"/>
      <c r="G7" s="310"/>
      <c r="H7" s="310"/>
      <c r="I7" s="310"/>
      <c r="J7" s="85"/>
      <c r="K7" s="85"/>
      <c r="L7" s="85"/>
      <c r="M7" s="85"/>
      <c r="N7" s="85"/>
      <c r="O7" s="85"/>
      <c r="P7" s="85"/>
      <c r="Q7" s="85"/>
      <c r="R7" s="85"/>
      <c r="S7" s="85"/>
      <c r="T7" s="85"/>
      <c r="U7" s="85"/>
      <c r="V7" s="85"/>
      <c r="W7" s="85"/>
      <c r="X7" s="85"/>
      <c r="Y7" s="85"/>
      <c r="Z7" s="85"/>
      <c r="AA7" s="85"/>
    </row>
    <row r="8" spans="1:27" x14ac:dyDescent="0.2">
      <c r="A8" s="85"/>
      <c r="B8" s="85"/>
      <c r="C8" s="85"/>
      <c r="D8" s="85"/>
      <c r="E8" s="85"/>
      <c r="F8" s="85"/>
      <c r="G8" s="85"/>
      <c r="H8" s="85"/>
      <c r="I8" s="85"/>
      <c r="J8" s="85"/>
      <c r="K8" s="85"/>
      <c r="L8" s="85"/>
      <c r="M8" s="85"/>
      <c r="N8" s="85"/>
      <c r="O8" s="85"/>
      <c r="P8" s="85"/>
      <c r="Q8" s="85"/>
      <c r="R8" s="85"/>
      <c r="S8" s="85"/>
      <c r="T8" s="85"/>
      <c r="U8" s="85"/>
      <c r="V8" s="85"/>
      <c r="W8" s="85"/>
      <c r="X8" s="85"/>
      <c r="Y8" s="85"/>
      <c r="Z8" s="85"/>
      <c r="AA8" s="85"/>
    </row>
    <row r="9" spans="1:27" x14ac:dyDescent="0.2">
      <c r="A9" s="313" t="s">
        <v>1063</v>
      </c>
      <c r="B9" s="85"/>
      <c r="C9" s="314" t="s">
        <v>1064</v>
      </c>
      <c r="D9" s="314" t="s">
        <v>1065</v>
      </c>
      <c r="E9" s="314" t="s">
        <v>1066</v>
      </c>
      <c r="F9" s="314" t="s">
        <v>1067</v>
      </c>
      <c r="G9" s="85"/>
      <c r="H9" s="85"/>
      <c r="I9" s="85"/>
      <c r="J9" s="85"/>
      <c r="K9" s="85"/>
      <c r="L9" s="85"/>
      <c r="M9" s="85"/>
      <c r="N9" s="85"/>
      <c r="O9" s="85"/>
      <c r="P9" s="85"/>
      <c r="Q9" s="85"/>
      <c r="R9" s="85"/>
      <c r="S9" s="85"/>
      <c r="T9" s="85"/>
      <c r="U9" s="85"/>
      <c r="V9" s="85"/>
      <c r="W9" s="85"/>
      <c r="X9" s="85"/>
      <c r="Y9" s="85"/>
      <c r="Z9" s="85"/>
      <c r="AA9" s="85"/>
    </row>
    <row r="10" spans="1:27" ht="7.5" customHeight="1" x14ac:dyDescent="0.2">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row>
    <row r="11" spans="1:27" x14ac:dyDescent="0.2">
      <c r="A11" s="315" t="s">
        <v>1092</v>
      </c>
      <c r="B11" s="85"/>
      <c r="C11" s="314">
        <v>5</v>
      </c>
      <c r="D11" s="314">
        <v>15</v>
      </c>
      <c r="E11" s="314">
        <v>80</v>
      </c>
      <c r="F11" s="314">
        <v>0</v>
      </c>
      <c r="G11" s="85"/>
      <c r="H11" s="85"/>
      <c r="I11" s="85"/>
      <c r="J11" s="85"/>
      <c r="K11" s="85"/>
      <c r="L11" s="85"/>
      <c r="M11" s="85"/>
      <c r="N11" s="85"/>
      <c r="O11" s="85"/>
      <c r="P11" s="85"/>
      <c r="Q11" s="85"/>
      <c r="R11" s="85"/>
      <c r="S11" s="85"/>
      <c r="T11" s="85"/>
      <c r="U11" s="85"/>
      <c r="V11" s="85"/>
      <c r="W11" s="85"/>
      <c r="X11" s="85"/>
      <c r="Y11" s="85"/>
      <c r="Z11" s="85"/>
      <c r="AA11" s="85"/>
    </row>
    <row r="12" spans="1:27" x14ac:dyDescent="0.2">
      <c r="A12" s="315" t="s">
        <v>1093</v>
      </c>
      <c r="B12" s="85"/>
      <c r="C12" s="313">
        <v>5</v>
      </c>
      <c r="D12" s="313">
        <v>20</v>
      </c>
      <c r="E12" s="313">
        <v>100</v>
      </c>
      <c r="F12" s="313">
        <v>100</v>
      </c>
      <c r="G12" s="85"/>
      <c r="H12" s="85"/>
      <c r="I12" s="85"/>
      <c r="J12" s="85"/>
      <c r="K12" s="85"/>
      <c r="L12" s="85"/>
      <c r="M12" s="85"/>
      <c r="N12" s="85"/>
      <c r="O12" s="85"/>
      <c r="P12" s="85"/>
      <c r="Q12" s="85"/>
      <c r="R12" s="85"/>
      <c r="S12" s="85"/>
      <c r="T12" s="85"/>
      <c r="U12" s="85"/>
      <c r="V12" s="85"/>
      <c r="W12" s="85"/>
      <c r="X12" s="85"/>
      <c r="Y12" s="85"/>
      <c r="Z12" s="85"/>
      <c r="AA12" s="85"/>
    </row>
    <row r="13" spans="1:27" x14ac:dyDescent="0.2">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row>
    <row r="14" spans="1:27" x14ac:dyDescent="0.2">
      <c r="A14" s="351" t="s">
        <v>1094</v>
      </c>
      <c r="B14" s="85"/>
      <c r="C14" s="316" t="s">
        <v>1068</v>
      </c>
      <c r="D14" s="317" t="s">
        <v>1024</v>
      </c>
      <c r="E14" s="317" t="s">
        <v>1026</v>
      </c>
      <c r="F14" s="85"/>
      <c r="G14" s="85"/>
      <c r="H14" s="85"/>
      <c r="I14" s="85"/>
      <c r="J14" s="85"/>
      <c r="K14" s="85"/>
      <c r="L14" s="85"/>
      <c r="M14" s="85"/>
      <c r="N14" s="85"/>
      <c r="O14" s="85"/>
      <c r="P14" s="85"/>
      <c r="Q14" s="85"/>
      <c r="R14" s="85"/>
      <c r="S14" s="85"/>
      <c r="T14" s="85"/>
      <c r="U14" s="85"/>
      <c r="V14" s="85"/>
      <c r="W14" s="85"/>
      <c r="X14" s="85"/>
      <c r="Y14" s="85"/>
      <c r="Z14" s="85"/>
      <c r="AA14" s="85"/>
    </row>
    <row r="15" spans="1:27" ht="7.5" customHeight="1" x14ac:dyDescent="0.2">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row>
    <row r="16" spans="1:27" x14ac:dyDescent="0.2">
      <c r="A16" s="318" t="s">
        <v>1095</v>
      </c>
      <c r="B16" s="85"/>
      <c r="C16" s="317"/>
      <c r="D16" s="317"/>
      <c r="E16" s="317"/>
      <c r="F16" s="85"/>
      <c r="G16" s="85"/>
      <c r="H16" s="85"/>
      <c r="I16" s="85"/>
      <c r="J16" s="85"/>
      <c r="K16" s="85"/>
      <c r="L16" s="85"/>
      <c r="M16" s="85"/>
      <c r="N16" s="85"/>
      <c r="O16" s="85"/>
      <c r="P16" s="85"/>
      <c r="Q16" s="85"/>
      <c r="R16" s="85"/>
      <c r="S16" s="85"/>
      <c r="T16" s="85"/>
      <c r="U16" s="85"/>
      <c r="V16" s="85"/>
      <c r="W16" s="85"/>
      <c r="X16" s="85"/>
      <c r="Y16" s="85"/>
      <c r="Z16" s="85"/>
      <c r="AA16" s="85"/>
    </row>
    <row r="17" spans="1:27" x14ac:dyDescent="0.2">
      <c r="A17" s="318" t="s">
        <v>1096</v>
      </c>
      <c r="B17" s="85"/>
      <c r="C17" s="352"/>
      <c r="D17" s="352"/>
      <c r="E17" s="352"/>
      <c r="F17" s="85"/>
      <c r="G17" s="85"/>
      <c r="H17" s="85"/>
      <c r="I17" s="85"/>
      <c r="J17" s="85"/>
      <c r="K17" s="85"/>
      <c r="L17" s="85"/>
      <c r="M17" s="85"/>
      <c r="N17" s="85"/>
      <c r="O17" s="85"/>
      <c r="P17" s="85"/>
      <c r="Q17" s="85"/>
      <c r="R17" s="85"/>
      <c r="S17" s="85"/>
      <c r="T17" s="85"/>
      <c r="U17" s="85"/>
      <c r="V17" s="85"/>
      <c r="W17" s="85"/>
      <c r="X17" s="85"/>
      <c r="Y17" s="85"/>
      <c r="Z17" s="85"/>
      <c r="AA17" s="85"/>
    </row>
    <row r="18" spans="1:27" x14ac:dyDescent="0.2">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row>
    <row r="19" spans="1:27" x14ac:dyDescent="0.2">
      <c r="A19" s="351" t="s">
        <v>1097</v>
      </c>
      <c r="B19" s="85"/>
      <c r="C19" s="316"/>
      <c r="D19" s="317"/>
      <c r="E19" s="317"/>
      <c r="F19" s="85"/>
      <c r="G19" s="85"/>
      <c r="H19" s="85"/>
      <c r="I19" s="85"/>
      <c r="J19" s="85"/>
      <c r="K19" s="85"/>
      <c r="L19" s="85"/>
      <c r="M19" s="85"/>
      <c r="N19" s="85"/>
      <c r="O19" s="85"/>
      <c r="P19" s="85"/>
      <c r="Q19" s="85"/>
      <c r="R19" s="85"/>
      <c r="S19" s="85"/>
      <c r="T19" s="85"/>
      <c r="U19" s="85"/>
      <c r="V19" s="85"/>
      <c r="W19" s="85"/>
      <c r="X19" s="85"/>
      <c r="Y19" s="85"/>
      <c r="Z19" s="85"/>
      <c r="AA19" s="85"/>
    </row>
    <row r="20" spans="1:27" ht="7.5" customHeight="1" x14ac:dyDescent="0.2">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row>
    <row r="21" spans="1:27" x14ac:dyDescent="0.2">
      <c r="A21" s="318" t="s">
        <v>1095</v>
      </c>
      <c r="B21" s="85"/>
      <c r="C21" s="317"/>
      <c r="D21" s="317"/>
      <c r="E21" s="317"/>
      <c r="F21" s="85"/>
      <c r="G21" s="85"/>
      <c r="H21" s="85"/>
      <c r="I21" s="85"/>
      <c r="J21" s="85"/>
      <c r="K21" s="85"/>
      <c r="L21" s="85"/>
      <c r="M21" s="85"/>
      <c r="N21" s="85"/>
      <c r="O21" s="85"/>
      <c r="P21" s="85"/>
      <c r="Q21" s="85"/>
      <c r="R21" s="85"/>
      <c r="S21" s="85"/>
      <c r="T21" s="85"/>
      <c r="U21" s="85"/>
      <c r="V21" s="85"/>
      <c r="W21" s="85"/>
      <c r="X21" s="85"/>
      <c r="Y21" s="85"/>
      <c r="Z21" s="85"/>
      <c r="AA21" s="85"/>
    </row>
    <row r="22" spans="1:27" x14ac:dyDescent="0.2">
      <c r="A22" s="318" t="s">
        <v>1096</v>
      </c>
      <c r="B22" s="85"/>
      <c r="C22" s="352"/>
      <c r="D22" s="352"/>
      <c r="E22" s="352"/>
      <c r="F22" s="85"/>
      <c r="G22" s="85"/>
      <c r="H22" s="85"/>
      <c r="I22" s="85"/>
      <c r="J22" s="85"/>
      <c r="K22" s="85"/>
      <c r="L22" s="85"/>
      <c r="M22" s="85"/>
      <c r="N22" s="85"/>
      <c r="O22" s="85"/>
      <c r="P22" s="85"/>
      <c r="Q22" s="85"/>
      <c r="R22" s="85"/>
      <c r="S22" s="85"/>
      <c r="T22" s="85"/>
      <c r="U22" s="85"/>
      <c r="V22" s="85"/>
      <c r="W22" s="85"/>
      <c r="X22" s="85"/>
      <c r="Y22" s="85"/>
      <c r="Z22" s="85"/>
      <c r="AA22" s="85"/>
    </row>
    <row r="23" spans="1:27" x14ac:dyDescent="0.2">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row>
    <row r="24" spans="1:27" x14ac:dyDescent="0.2">
      <c r="A24" s="313" t="s">
        <v>325</v>
      </c>
      <c r="B24" s="85"/>
      <c r="C24" s="314" t="s">
        <v>1069</v>
      </c>
      <c r="D24" s="314" t="s">
        <v>1070</v>
      </c>
      <c r="E24" s="85"/>
      <c r="F24" s="85"/>
      <c r="G24" s="85"/>
      <c r="H24" s="85"/>
      <c r="I24" s="85"/>
      <c r="J24" s="85"/>
      <c r="K24" s="85"/>
      <c r="L24" s="85"/>
      <c r="M24" s="85"/>
      <c r="N24" s="85"/>
      <c r="O24" s="85"/>
      <c r="P24" s="85"/>
      <c r="Q24" s="85"/>
      <c r="R24" s="85"/>
      <c r="S24" s="85"/>
      <c r="T24" s="85"/>
      <c r="U24" s="85"/>
      <c r="V24" s="85"/>
      <c r="W24" s="85"/>
      <c r="X24" s="85"/>
      <c r="Y24" s="85"/>
      <c r="Z24" s="85"/>
      <c r="AA24" s="85"/>
    </row>
    <row r="25" spans="1:27" ht="7.5" customHeight="1" x14ac:dyDescent="0.2">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row>
    <row r="26" spans="1:27" x14ac:dyDescent="0.2">
      <c r="A26" s="315" t="s">
        <v>1099</v>
      </c>
      <c r="B26" s="85"/>
      <c r="C26" s="314">
        <v>60</v>
      </c>
      <c r="D26" s="314">
        <v>40</v>
      </c>
      <c r="E26" s="85"/>
      <c r="F26" s="85"/>
      <c r="G26" s="85"/>
      <c r="H26" s="85"/>
      <c r="I26" s="85"/>
      <c r="J26" s="85"/>
      <c r="K26" s="85"/>
      <c r="L26" s="85"/>
      <c r="M26" s="85"/>
      <c r="N26" s="85"/>
      <c r="O26" s="85"/>
      <c r="P26" s="85"/>
      <c r="Q26" s="85"/>
      <c r="R26" s="85"/>
      <c r="S26" s="85"/>
      <c r="T26" s="85"/>
      <c r="U26" s="85"/>
      <c r="V26" s="85"/>
      <c r="W26" s="85"/>
      <c r="X26" s="85"/>
      <c r="Y26" s="85"/>
      <c r="Z26" s="85"/>
      <c r="AA26" s="85"/>
    </row>
    <row r="27" spans="1:27" x14ac:dyDescent="0.2">
      <c r="A27" s="315" t="s">
        <v>1093</v>
      </c>
      <c r="B27" s="85"/>
      <c r="C27" s="314">
        <v>70</v>
      </c>
      <c r="D27" s="314">
        <v>100</v>
      </c>
      <c r="E27" s="85"/>
      <c r="F27" s="85"/>
      <c r="G27" s="85"/>
      <c r="H27" s="85"/>
      <c r="I27" s="85"/>
      <c r="J27" s="85"/>
      <c r="K27" s="85"/>
      <c r="L27" s="85"/>
      <c r="M27" s="85"/>
      <c r="N27" s="85"/>
      <c r="O27" s="85"/>
      <c r="P27" s="85"/>
      <c r="Q27" s="85"/>
      <c r="R27" s="85"/>
      <c r="S27" s="85"/>
      <c r="T27" s="85"/>
      <c r="U27" s="85"/>
      <c r="V27" s="85"/>
      <c r="W27" s="85"/>
      <c r="X27" s="85"/>
      <c r="Y27" s="85"/>
      <c r="Z27" s="85"/>
      <c r="AA27" s="85"/>
    </row>
    <row r="28" spans="1:27" x14ac:dyDescent="0.2">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row>
    <row r="29" spans="1:27" x14ac:dyDescent="0.2">
      <c r="A29" s="313" t="s">
        <v>64</v>
      </c>
      <c r="B29" s="85"/>
      <c r="C29" s="314" t="s">
        <v>1071</v>
      </c>
      <c r="D29" s="314" t="s">
        <v>1072</v>
      </c>
      <c r="E29" s="85"/>
      <c r="F29" s="85"/>
      <c r="G29" s="85"/>
      <c r="H29" s="85"/>
      <c r="I29" s="85"/>
      <c r="J29" s="85"/>
      <c r="K29" s="85"/>
      <c r="L29" s="85"/>
      <c r="M29" s="85"/>
      <c r="N29" s="85"/>
      <c r="O29" s="85"/>
      <c r="P29" s="85"/>
      <c r="Q29" s="85"/>
      <c r="R29" s="85"/>
      <c r="S29" s="85"/>
      <c r="T29" s="85"/>
      <c r="U29" s="85"/>
      <c r="V29" s="85"/>
      <c r="W29" s="85"/>
      <c r="X29" s="85"/>
      <c r="Y29" s="85"/>
      <c r="Z29" s="85"/>
      <c r="AA29" s="85"/>
    </row>
    <row r="30" spans="1:27" ht="7.5" customHeight="1" x14ac:dyDescent="0.2">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row>
    <row r="31" spans="1:27" x14ac:dyDescent="0.2">
      <c r="A31" s="315" t="s">
        <v>1092</v>
      </c>
      <c r="B31" s="85"/>
      <c r="C31" s="314">
        <v>40</v>
      </c>
      <c r="D31" s="314">
        <v>60</v>
      </c>
      <c r="E31" s="85"/>
      <c r="F31" s="85"/>
      <c r="G31" s="85"/>
      <c r="H31" s="85"/>
      <c r="I31" s="85"/>
      <c r="J31" s="85"/>
      <c r="K31" s="85"/>
      <c r="L31" s="85"/>
      <c r="M31" s="85"/>
      <c r="N31" s="85"/>
      <c r="O31" s="85"/>
      <c r="P31" s="85"/>
      <c r="Q31" s="85"/>
      <c r="R31" s="85"/>
      <c r="S31" s="85"/>
      <c r="T31" s="85"/>
      <c r="U31" s="85"/>
      <c r="V31" s="85"/>
      <c r="W31" s="85"/>
      <c r="X31" s="85"/>
      <c r="Y31" s="85"/>
      <c r="Z31" s="85"/>
      <c r="AA31" s="85"/>
    </row>
    <row r="32" spans="1:27" x14ac:dyDescent="0.2">
      <c r="A32" s="315" t="s">
        <v>1093</v>
      </c>
      <c r="B32" s="85"/>
      <c r="C32" s="314">
        <v>20</v>
      </c>
      <c r="D32" s="314">
        <v>100</v>
      </c>
      <c r="E32" s="85"/>
      <c r="F32" s="85"/>
      <c r="G32" s="85"/>
      <c r="H32" s="85"/>
      <c r="I32" s="85"/>
      <c r="J32" s="85"/>
      <c r="K32" s="85"/>
      <c r="L32" s="85"/>
      <c r="M32" s="85"/>
      <c r="N32" s="85"/>
      <c r="O32" s="85"/>
      <c r="P32" s="85"/>
      <c r="Q32" s="85"/>
      <c r="R32" s="85"/>
      <c r="S32" s="85"/>
      <c r="T32" s="85"/>
      <c r="U32" s="85"/>
      <c r="V32" s="85"/>
      <c r="W32" s="85"/>
      <c r="X32" s="85"/>
      <c r="Y32" s="85"/>
      <c r="Z32" s="85"/>
      <c r="AA32" s="85"/>
    </row>
    <row r="33" spans="1:27" x14ac:dyDescent="0.2">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row>
    <row r="34" spans="1:27" x14ac:dyDescent="0.2">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row>
    <row r="35" spans="1:27" x14ac:dyDescent="0.2">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row>
    <row r="36" spans="1:27" x14ac:dyDescent="0.2">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row>
    <row r="37" spans="1:27" x14ac:dyDescent="0.2">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row>
    <row r="38" spans="1:27" x14ac:dyDescent="0.2">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row>
    <row r="39" spans="1:27" x14ac:dyDescent="0.2">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row>
    <row r="40" spans="1:27" x14ac:dyDescent="0.2">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row>
    <row r="41" spans="1:27" x14ac:dyDescent="0.2">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row>
    <row r="42" spans="1:27"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row>
    <row r="43" spans="1:27" x14ac:dyDescent="0.2">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row>
    <row r="44" spans="1:27" x14ac:dyDescent="0.2">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row>
  </sheetData>
  <mergeCells count="1">
    <mergeCell ref="A2:I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AG40"/>
  <sheetViews>
    <sheetView zoomScale="90" zoomScaleNormal="90" workbookViewId="0">
      <selection activeCell="M20" sqref="M20:Q20"/>
    </sheetView>
  </sheetViews>
  <sheetFormatPr baseColWidth="10" defaultRowHeight="15.75" x14ac:dyDescent="0.2"/>
  <cols>
    <col min="1" max="1" width="4" style="283" bestFit="1" customWidth="1"/>
    <col min="2" max="2" width="1.7109375" style="283" customWidth="1"/>
    <col min="3" max="3" width="15.85546875" style="283" bestFit="1" customWidth="1"/>
    <col min="4" max="4" width="1.7109375" style="283" customWidth="1"/>
    <col min="5" max="5" width="22.85546875" style="283" bestFit="1" customWidth="1"/>
    <col min="6" max="6" width="1.7109375" style="283" customWidth="1"/>
    <col min="7" max="7" width="17.5703125" style="283" bestFit="1" customWidth="1"/>
    <col min="8" max="8" width="1.7109375" style="283" customWidth="1"/>
    <col min="9" max="9" width="14.42578125" style="283" bestFit="1" customWidth="1"/>
    <col min="10" max="10" width="1.7109375" style="283" customWidth="1"/>
    <col min="11" max="11" width="22.7109375" style="283" bestFit="1" customWidth="1"/>
    <col min="12" max="12" width="1.7109375" style="283" customWidth="1"/>
    <col min="13" max="13" width="23.7109375" style="283" bestFit="1" customWidth="1"/>
    <col min="14" max="14" width="1.7109375" style="283" customWidth="1"/>
    <col min="15" max="15" width="28.140625" style="283" bestFit="1" customWidth="1"/>
    <col min="16" max="16" width="1.7109375" style="283" customWidth="1"/>
    <col min="17" max="17" width="25.85546875" style="283" bestFit="1" customWidth="1"/>
    <col min="18" max="18" width="1.7109375" style="283" customWidth="1"/>
    <col min="19" max="19" width="21.42578125" style="283" bestFit="1" customWidth="1"/>
    <col min="20" max="20" width="1.7109375" style="283" customWidth="1"/>
    <col min="21" max="21" width="20.28515625" style="283" bestFit="1" customWidth="1"/>
    <col min="22" max="22" width="1.7109375" style="283" customWidth="1"/>
    <col min="23" max="23" width="14.42578125" style="283" bestFit="1" customWidth="1"/>
    <col min="24" max="24" width="1.7109375" style="283" customWidth="1"/>
    <col min="25" max="25" width="25.42578125" style="283" bestFit="1" customWidth="1"/>
    <col min="26" max="26" width="1.7109375" style="283" customWidth="1"/>
    <col min="27" max="27" width="26.85546875" style="283" bestFit="1" customWidth="1"/>
    <col min="28" max="28" width="1.7109375" style="283" customWidth="1"/>
    <col min="29" max="29" width="11.7109375" style="283" customWidth="1"/>
    <col min="30" max="30" width="1.7109375" style="283" customWidth="1"/>
    <col min="31" max="31" width="11.7109375" style="283" customWidth="1"/>
    <col min="32" max="32" width="1.7109375" style="283" customWidth="1"/>
    <col min="33" max="16384" width="11.42578125" style="283"/>
  </cols>
  <sheetData>
    <row r="1" spans="1:33" x14ac:dyDescent="0.2">
      <c r="A1" s="108" t="s">
        <v>773</v>
      </c>
      <c r="B1" s="282"/>
      <c r="C1" s="282"/>
      <c r="D1" s="282"/>
      <c r="E1" s="282"/>
      <c r="F1" s="282"/>
      <c r="G1" s="282"/>
      <c r="H1" s="282"/>
      <c r="I1" s="282"/>
      <c r="J1" s="282"/>
      <c r="K1" s="282"/>
      <c r="L1" s="282"/>
      <c r="M1" s="282"/>
      <c r="N1" s="282"/>
      <c r="O1" s="282"/>
      <c r="P1" s="282"/>
      <c r="Q1" s="282"/>
      <c r="R1" s="282"/>
      <c r="S1" s="282"/>
      <c r="T1" s="282"/>
      <c r="U1" s="282"/>
      <c r="V1" s="282"/>
      <c r="W1" s="282"/>
      <c r="X1" s="282"/>
      <c r="Y1" s="282"/>
      <c r="Z1" s="282"/>
    </row>
    <row r="2" spans="1:33" x14ac:dyDescent="0.2">
      <c r="A2" s="282"/>
      <c r="B2" s="282"/>
      <c r="C2" s="364" t="s">
        <v>309</v>
      </c>
      <c r="D2" s="364"/>
      <c r="E2" s="364"/>
      <c r="F2" s="364"/>
      <c r="G2" s="364"/>
      <c r="H2" s="364"/>
      <c r="I2" s="364"/>
      <c r="J2" s="364"/>
      <c r="K2" s="364"/>
      <c r="L2" s="364"/>
      <c r="M2" s="364"/>
      <c r="N2" s="364"/>
      <c r="O2" s="364"/>
      <c r="P2" s="364"/>
      <c r="Q2" s="364"/>
      <c r="R2" s="282"/>
      <c r="S2" s="282"/>
      <c r="T2" s="282"/>
      <c r="U2" s="282"/>
      <c r="V2" s="282"/>
      <c r="W2" s="282"/>
      <c r="X2" s="282"/>
      <c r="Y2" s="282"/>
      <c r="Z2" s="282"/>
    </row>
    <row r="3" spans="1:33" ht="16.5" thickBot="1" x14ac:dyDescent="0.25">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row>
    <row r="4" spans="1:33" ht="16.5" thickBot="1" x14ac:dyDescent="0.25">
      <c r="A4" s="282"/>
      <c r="B4" s="282"/>
      <c r="C4" s="284" t="s">
        <v>1011</v>
      </c>
      <c r="D4" s="282"/>
      <c r="E4" s="284" t="s">
        <v>221</v>
      </c>
      <c r="F4" s="282"/>
      <c r="G4" s="284" t="s">
        <v>463</v>
      </c>
      <c r="H4" s="282"/>
      <c r="I4" s="365" t="s">
        <v>470</v>
      </c>
      <c r="J4" s="366"/>
      <c r="K4" s="367"/>
      <c r="L4" s="282"/>
      <c r="M4" s="365" t="s">
        <v>621</v>
      </c>
      <c r="N4" s="366"/>
      <c r="O4" s="367"/>
      <c r="P4" s="282"/>
      <c r="Q4" s="285" t="s">
        <v>523</v>
      </c>
      <c r="R4" s="282"/>
      <c r="S4" s="282"/>
      <c r="T4" s="282"/>
      <c r="U4" s="282"/>
      <c r="V4" s="282"/>
      <c r="W4" s="282"/>
      <c r="X4" s="282"/>
      <c r="Y4" s="282"/>
      <c r="Z4" s="282"/>
    </row>
    <row r="5" spans="1:33" x14ac:dyDescent="0.2">
      <c r="A5" s="282"/>
      <c r="B5" s="282"/>
      <c r="C5" s="282"/>
      <c r="D5" s="282"/>
      <c r="E5" s="282"/>
      <c r="F5" s="282"/>
      <c r="G5" s="282"/>
      <c r="H5" s="282"/>
      <c r="I5" s="282"/>
      <c r="J5" s="282"/>
      <c r="K5" s="286" t="s">
        <v>495</v>
      </c>
      <c r="L5" s="282"/>
      <c r="M5" s="287" t="s">
        <v>478</v>
      </c>
      <c r="N5" s="282"/>
      <c r="O5" s="287" t="s">
        <v>477</v>
      </c>
      <c r="P5" s="282"/>
      <c r="Q5" s="282"/>
      <c r="R5" s="282"/>
      <c r="S5" s="282"/>
      <c r="T5" s="282"/>
      <c r="U5" s="282"/>
      <c r="V5" s="282"/>
      <c r="W5" s="282"/>
      <c r="X5" s="282"/>
      <c r="Y5" s="282"/>
      <c r="Z5" s="282"/>
    </row>
    <row r="6" spans="1:33" ht="16.5" thickBot="1" x14ac:dyDescent="0.25">
      <c r="A6" s="288"/>
      <c r="B6" s="282"/>
      <c r="C6" s="289"/>
      <c r="D6" s="282"/>
      <c r="E6" s="289" t="s">
        <v>462</v>
      </c>
      <c r="F6" s="282"/>
      <c r="G6" s="289" t="s">
        <v>464</v>
      </c>
      <c r="H6" s="282"/>
      <c r="I6" s="289" t="s">
        <v>521</v>
      </c>
      <c r="J6" s="282"/>
      <c r="K6" s="289" t="s">
        <v>4</v>
      </c>
      <c r="L6" s="282"/>
      <c r="M6" s="289" t="s">
        <v>521</v>
      </c>
      <c r="N6" s="282"/>
      <c r="O6" s="289" t="s">
        <v>4</v>
      </c>
      <c r="P6" s="282"/>
      <c r="Q6" s="289" t="s">
        <v>521</v>
      </c>
      <c r="R6" s="282"/>
      <c r="S6" s="282"/>
      <c r="T6" s="282"/>
      <c r="U6" s="282"/>
      <c r="V6" s="282"/>
      <c r="W6" s="282"/>
      <c r="X6" s="282"/>
      <c r="Y6" s="282"/>
      <c r="Z6" s="282"/>
    </row>
    <row r="7" spans="1:33" ht="16.5" thickBot="1" x14ac:dyDescent="0.25">
      <c r="A7" s="288"/>
      <c r="B7" s="282"/>
      <c r="C7" s="281" t="s">
        <v>1102</v>
      </c>
      <c r="D7" s="282"/>
      <c r="E7" s="358" t="s">
        <v>1091</v>
      </c>
      <c r="F7" s="282"/>
      <c r="G7" s="146">
        <v>300</v>
      </c>
      <c r="H7" s="282"/>
      <c r="I7" s="146">
        <v>1</v>
      </c>
      <c r="J7" s="282"/>
      <c r="K7" s="133">
        <v>5</v>
      </c>
      <c r="L7" s="282"/>
      <c r="M7" s="146">
        <v>1</v>
      </c>
      <c r="N7" s="282"/>
      <c r="O7" s="133">
        <v>50</v>
      </c>
      <c r="P7" s="282">
        <v>20</v>
      </c>
      <c r="Q7" s="146">
        <v>1</v>
      </c>
      <c r="R7" s="282"/>
      <c r="S7" s="282"/>
      <c r="T7" s="282"/>
      <c r="U7" s="282"/>
      <c r="V7" s="282"/>
      <c r="W7" s="282"/>
      <c r="X7" s="282"/>
      <c r="Y7" s="282"/>
      <c r="Z7" s="282"/>
    </row>
    <row r="8" spans="1:33" s="290" customFormat="1" x14ac:dyDescent="0.2">
      <c r="A8" s="337"/>
      <c r="B8" s="337"/>
      <c r="C8" s="282"/>
      <c r="D8" s="282"/>
      <c r="E8" s="337" t="s">
        <v>29</v>
      </c>
      <c r="F8" s="337"/>
      <c r="G8" s="337" t="s">
        <v>54</v>
      </c>
      <c r="H8" s="337"/>
      <c r="I8" s="337" t="s">
        <v>313</v>
      </c>
      <c r="J8" s="337"/>
      <c r="K8" s="337" t="s">
        <v>351</v>
      </c>
      <c r="L8" s="337"/>
      <c r="M8" s="336" t="s">
        <v>873</v>
      </c>
      <c r="N8" s="337"/>
      <c r="O8" s="337"/>
      <c r="P8" s="337"/>
      <c r="Q8" s="337" t="s">
        <v>130</v>
      </c>
      <c r="R8" s="282"/>
      <c r="S8" s="282"/>
      <c r="T8" s="282"/>
      <c r="U8" s="282"/>
      <c r="V8" s="282"/>
      <c r="W8" s="282"/>
      <c r="X8" s="282"/>
      <c r="Y8" s="282"/>
      <c r="Z8" s="282"/>
      <c r="AA8" s="283"/>
      <c r="AB8" s="283"/>
      <c r="AC8" s="283"/>
      <c r="AD8" s="283"/>
      <c r="AE8" s="283"/>
      <c r="AF8" s="283"/>
      <c r="AG8" s="283"/>
    </row>
    <row r="9" spans="1:33" x14ac:dyDescent="0.2">
      <c r="A9" s="282"/>
      <c r="B9" s="282"/>
      <c r="C9" s="282"/>
      <c r="D9" s="282"/>
      <c r="E9" s="282"/>
      <c r="F9" s="282"/>
      <c r="G9" s="282"/>
      <c r="H9" s="282"/>
      <c r="I9" s="291" t="s">
        <v>472</v>
      </c>
      <c r="J9" s="292"/>
      <c r="K9" s="291" t="s">
        <v>522</v>
      </c>
      <c r="L9" s="293"/>
      <c r="M9" s="291" t="s">
        <v>479</v>
      </c>
      <c r="N9" s="293"/>
      <c r="O9" s="293"/>
      <c r="P9" s="282"/>
      <c r="Q9" s="291" t="s">
        <v>483</v>
      </c>
      <c r="R9" s="282"/>
      <c r="S9" s="282"/>
      <c r="T9" s="282"/>
      <c r="U9" s="282"/>
      <c r="V9" s="282"/>
      <c r="W9" s="282"/>
      <c r="X9" s="282"/>
      <c r="Y9" s="282"/>
      <c r="Z9" s="282"/>
    </row>
    <row r="10" spans="1:33" x14ac:dyDescent="0.2">
      <c r="A10" s="282"/>
      <c r="B10" s="282"/>
      <c r="C10" s="282"/>
      <c r="D10" s="282"/>
      <c r="E10" s="282"/>
      <c r="F10" s="282"/>
      <c r="G10" s="282"/>
      <c r="H10" s="282"/>
      <c r="I10" s="291" t="s">
        <v>473</v>
      </c>
      <c r="J10" s="292"/>
      <c r="K10" s="291" t="s">
        <v>482</v>
      </c>
      <c r="L10" s="293"/>
      <c r="M10" s="291" t="s">
        <v>476</v>
      </c>
      <c r="N10" s="293"/>
      <c r="O10" s="293"/>
      <c r="P10" s="282"/>
      <c r="Q10" s="291" t="s">
        <v>484</v>
      </c>
      <c r="R10" s="282"/>
      <c r="S10" s="282"/>
      <c r="T10" s="282"/>
      <c r="U10" s="282"/>
      <c r="V10" s="282"/>
      <c r="W10" s="282"/>
      <c r="X10" s="282"/>
      <c r="Y10" s="282"/>
      <c r="Z10" s="282"/>
    </row>
    <row r="11" spans="1:33" x14ac:dyDescent="0.2">
      <c r="A11" s="282"/>
      <c r="B11" s="282"/>
      <c r="C11" s="282"/>
      <c r="D11" s="282"/>
      <c r="E11" s="282"/>
      <c r="F11" s="282"/>
      <c r="G11" s="282"/>
      <c r="H11" s="282"/>
      <c r="I11" s="291" t="s">
        <v>475</v>
      </c>
      <c r="J11" s="292"/>
      <c r="K11" s="292"/>
      <c r="L11" s="293"/>
      <c r="M11" s="293"/>
      <c r="N11" s="293"/>
      <c r="O11" s="293"/>
      <c r="P11" s="282"/>
      <c r="Q11" s="282"/>
      <c r="R11" s="282"/>
      <c r="S11" s="282"/>
      <c r="T11" s="282"/>
      <c r="U11" s="282"/>
      <c r="V11" s="282"/>
      <c r="W11" s="282"/>
      <c r="X11" s="282"/>
      <c r="Y11" s="282"/>
      <c r="Z11" s="282"/>
    </row>
    <row r="12" spans="1:33" x14ac:dyDescent="0.2">
      <c r="A12" s="282"/>
      <c r="B12" s="282"/>
      <c r="C12" s="282"/>
      <c r="D12" s="282"/>
      <c r="E12" s="282"/>
      <c r="F12" s="282"/>
      <c r="G12" s="282"/>
      <c r="H12" s="282"/>
      <c r="I12" s="291" t="s">
        <v>474</v>
      </c>
      <c r="J12" s="292"/>
      <c r="K12" s="292"/>
      <c r="L12" s="293"/>
      <c r="M12" s="293"/>
      <c r="N12" s="293"/>
      <c r="O12" s="293"/>
      <c r="P12" s="282"/>
      <c r="Q12" s="282"/>
      <c r="R12" s="282"/>
      <c r="S12" s="282"/>
      <c r="T12" s="282"/>
      <c r="U12" s="282"/>
      <c r="V12" s="282"/>
      <c r="W12" s="282"/>
      <c r="X12" s="282"/>
      <c r="Y12" s="282"/>
      <c r="Z12" s="282"/>
    </row>
    <row r="13" spans="1:33" x14ac:dyDescent="0.2">
      <c r="A13" s="282"/>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row>
    <row r="14" spans="1:33" x14ac:dyDescent="0.2">
      <c r="A14" s="282"/>
      <c r="B14" s="282"/>
      <c r="C14" s="364" t="s">
        <v>492</v>
      </c>
      <c r="D14" s="364"/>
      <c r="E14" s="364"/>
      <c r="F14" s="364"/>
      <c r="G14" s="364"/>
      <c r="H14" s="364"/>
      <c r="I14" s="364"/>
      <c r="J14" s="364"/>
      <c r="K14" s="364"/>
      <c r="L14" s="364"/>
      <c r="M14" s="364"/>
      <c r="N14" s="364"/>
      <c r="O14" s="364"/>
      <c r="P14" s="364"/>
      <c r="Q14" s="364"/>
      <c r="R14" s="282"/>
      <c r="S14" s="294" t="s">
        <v>528</v>
      </c>
      <c r="T14" s="282"/>
      <c r="U14" s="282"/>
      <c r="V14" s="282"/>
      <c r="W14" s="282"/>
      <c r="X14" s="282"/>
      <c r="Y14" s="282"/>
      <c r="Z14" s="282"/>
    </row>
    <row r="15" spans="1:33" ht="16.5" thickBot="1" x14ac:dyDescent="0.25">
      <c r="A15" s="282"/>
      <c r="B15" s="282"/>
      <c r="C15" s="282"/>
      <c r="D15" s="282"/>
      <c r="E15" s="282"/>
      <c r="F15" s="282"/>
      <c r="G15" s="282"/>
      <c r="H15" s="282"/>
      <c r="I15" s="282"/>
      <c r="J15" s="282"/>
      <c r="K15" s="282"/>
      <c r="L15" s="282"/>
      <c r="M15" s="282"/>
      <c r="N15" s="282"/>
      <c r="O15" s="282"/>
      <c r="P15" s="282"/>
      <c r="Q15" s="282"/>
      <c r="R15" s="282"/>
      <c r="S15" s="294" t="s">
        <v>532</v>
      </c>
      <c r="T15" s="282"/>
      <c r="U15" s="282"/>
      <c r="V15" s="282"/>
      <c r="W15" s="282"/>
      <c r="X15" s="282"/>
      <c r="Y15" s="282"/>
      <c r="Z15" s="282"/>
    </row>
    <row r="16" spans="1:33" ht="16.5" thickBot="1" x14ac:dyDescent="0.25">
      <c r="A16" s="282"/>
      <c r="B16" s="282"/>
      <c r="C16" s="295" t="s">
        <v>26</v>
      </c>
      <c r="D16" s="282"/>
      <c r="E16" s="284" t="s">
        <v>465</v>
      </c>
      <c r="F16" s="282"/>
      <c r="G16" s="284" t="s">
        <v>468</v>
      </c>
      <c r="H16" s="282"/>
      <c r="I16" s="284" t="s">
        <v>466</v>
      </c>
      <c r="J16" s="282"/>
      <c r="K16" s="284" t="s">
        <v>467</v>
      </c>
      <c r="L16" s="282"/>
      <c r="M16" s="365" t="s">
        <v>480</v>
      </c>
      <c r="N16" s="366"/>
      <c r="O16" s="368"/>
      <c r="P16" s="368"/>
      <c r="Q16" s="369"/>
      <c r="R16" s="282"/>
      <c r="S16" s="294" t="s">
        <v>527</v>
      </c>
      <c r="T16" s="282"/>
      <c r="U16" s="282"/>
      <c r="V16" s="282"/>
      <c r="W16" s="282"/>
      <c r="X16" s="282"/>
      <c r="Y16" s="282"/>
      <c r="Z16" s="282"/>
    </row>
    <row r="17" spans="1:26" ht="16.5" thickBot="1" x14ac:dyDescent="0.25">
      <c r="A17" s="282"/>
      <c r="B17" s="282"/>
      <c r="C17" s="287" t="s">
        <v>499</v>
      </c>
      <c r="D17" s="282"/>
      <c r="E17" s="284" t="s">
        <v>500</v>
      </c>
      <c r="F17" s="282"/>
      <c r="G17" s="284" t="s">
        <v>469</v>
      </c>
      <c r="H17" s="282"/>
      <c r="I17" s="287" t="s">
        <v>501</v>
      </c>
      <c r="J17" s="282"/>
      <c r="K17" s="287" t="s">
        <v>501</v>
      </c>
      <c r="L17" s="282"/>
      <c r="M17" s="365" t="s">
        <v>502</v>
      </c>
      <c r="N17" s="366"/>
      <c r="O17" s="368"/>
      <c r="P17" s="368"/>
      <c r="Q17" s="369"/>
      <c r="R17" s="282"/>
      <c r="S17" s="294" t="s">
        <v>623</v>
      </c>
      <c r="T17" s="282"/>
      <c r="U17" s="282"/>
      <c r="V17" s="282"/>
      <c r="W17" s="282"/>
      <c r="X17" s="282"/>
      <c r="Y17" s="282"/>
      <c r="Z17" s="282"/>
    </row>
    <row r="18" spans="1:26" x14ac:dyDescent="0.2">
      <c r="A18" s="282"/>
      <c r="B18" s="282"/>
      <c r="C18" s="289" t="s">
        <v>265</v>
      </c>
      <c r="D18" s="282"/>
      <c r="E18" s="289" t="s">
        <v>464</v>
      </c>
      <c r="F18" s="282"/>
      <c r="G18" s="289" t="s">
        <v>469</v>
      </c>
      <c r="H18" s="282"/>
      <c r="I18" s="289" t="s">
        <v>521</v>
      </c>
      <c r="J18" s="282"/>
      <c r="K18" s="289" t="s">
        <v>521</v>
      </c>
      <c r="L18" s="282"/>
      <c r="M18" s="289" t="s">
        <v>0</v>
      </c>
      <c r="N18" s="282"/>
      <c r="O18" s="289" t="s">
        <v>0</v>
      </c>
      <c r="P18" s="282"/>
      <c r="Q18" s="289" t="s">
        <v>0</v>
      </c>
      <c r="R18" s="282"/>
      <c r="S18" s="294" t="s">
        <v>624</v>
      </c>
      <c r="T18" s="282"/>
      <c r="U18" s="282"/>
      <c r="V18" s="282"/>
      <c r="W18" s="282"/>
      <c r="X18" s="282"/>
      <c r="Y18" s="282"/>
      <c r="Z18" s="282"/>
    </row>
    <row r="19" spans="1:26" x14ac:dyDescent="0.2">
      <c r="A19" s="282"/>
      <c r="B19" s="282"/>
      <c r="C19" s="146">
        <v>566</v>
      </c>
      <c r="D19" s="282"/>
      <c r="E19" s="146">
        <v>300</v>
      </c>
      <c r="F19" s="282"/>
      <c r="G19" s="146">
        <v>17</v>
      </c>
      <c r="H19" s="282"/>
      <c r="I19" s="146">
        <v>0</v>
      </c>
      <c r="J19" s="282"/>
      <c r="K19" s="146">
        <v>1</v>
      </c>
      <c r="L19" s="282"/>
      <c r="M19" s="146">
        <v>3</v>
      </c>
      <c r="N19" s="282"/>
      <c r="O19" s="146">
        <v>2</v>
      </c>
      <c r="P19" s="282"/>
      <c r="Q19" s="146">
        <v>1</v>
      </c>
      <c r="R19" s="282"/>
      <c r="S19" s="294" t="s">
        <v>625</v>
      </c>
      <c r="T19" s="282"/>
      <c r="U19" s="282"/>
      <c r="V19" s="282"/>
      <c r="W19" s="282"/>
      <c r="X19" s="282"/>
      <c r="Y19" s="282"/>
      <c r="Z19" s="282"/>
    </row>
    <row r="20" spans="1:26" x14ac:dyDescent="0.2">
      <c r="A20" s="282"/>
      <c r="B20" s="282"/>
      <c r="C20" s="337" t="s">
        <v>56</v>
      </c>
      <c r="D20" s="337"/>
      <c r="E20" s="337" t="s">
        <v>57</v>
      </c>
      <c r="F20" s="337"/>
      <c r="G20" s="337" t="s">
        <v>93</v>
      </c>
      <c r="H20" s="337"/>
      <c r="I20" s="337" t="s">
        <v>58</v>
      </c>
      <c r="J20" s="337"/>
      <c r="K20" s="337" t="s">
        <v>55</v>
      </c>
      <c r="L20" s="337"/>
      <c r="M20" s="370" t="s">
        <v>874</v>
      </c>
      <c r="N20" s="371"/>
      <c r="O20" s="371"/>
      <c r="P20" s="371"/>
      <c r="Q20" s="371"/>
      <c r="R20" s="282"/>
      <c r="S20" s="294" t="s">
        <v>626</v>
      </c>
      <c r="T20" s="282"/>
      <c r="U20" s="282"/>
      <c r="V20" s="282"/>
      <c r="W20" s="282"/>
      <c r="X20" s="282"/>
      <c r="Y20" s="282"/>
      <c r="Z20" s="282"/>
    </row>
    <row r="21" spans="1:26" x14ac:dyDescent="0.2">
      <c r="A21" s="282"/>
      <c r="B21" s="282"/>
      <c r="C21" s="282"/>
      <c r="D21" s="282"/>
      <c r="E21" s="282"/>
      <c r="F21" s="282"/>
      <c r="G21" s="291" t="s">
        <v>496</v>
      </c>
      <c r="H21" s="282"/>
      <c r="I21" s="291" t="s">
        <v>471</v>
      </c>
      <c r="J21" s="282"/>
      <c r="K21" s="282"/>
      <c r="L21" s="282"/>
      <c r="M21" s="291" t="s">
        <v>611</v>
      </c>
      <c r="N21" s="282"/>
      <c r="O21" s="291" t="s">
        <v>325</v>
      </c>
      <c r="P21" s="282"/>
      <c r="Q21" s="291" t="s">
        <v>219</v>
      </c>
      <c r="R21" s="282"/>
      <c r="S21" s="294" t="s">
        <v>631</v>
      </c>
      <c r="T21" s="282"/>
      <c r="U21" s="282"/>
      <c r="V21" s="282"/>
      <c r="W21" s="282"/>
      <c r="X21" s="282"/>
      <c r="Y21" s="282"/>
      <c r="Z21" s="282"/>
    </row>
    <row r="22" spans="1:26" x14ac:dyDescent="0.2">
      <c r="A22" s="282"/>
      <c r="B22" s="282"/>
      <c r="C22" s="282"/>
      <c r="D22" s="282"/>
      <c r="E22" s="282"/>
      <c r="F22" s="282"/>
      <c r="G22" s="296" t="s">
        <v>63</v>
      </c>
      <c r="H22" s="282"/>
      <c r="I22" s="291" t="s">
        <v>711</v>
      </c>
      <c r="J22" s="282"/>
      <c r="K22" s="282"/>
      <c r="L22" s="282"/>
      <c r="M22" s="291" t="s">
        <v>481</v>
      </c>
      <c r="N22" s="282"/>
      <c r="O22" s="291" t="s">
        <v>249</v>
      </c>
      <c r="P22" s="282"/>
      <c r="Q22" s="291" t="s">
        <v>64</v>
      </c>
      <c r="R22" s="282"/>
      <c r="S22" s="294" t="s">
        <v>627</v>
      </c>
      <c r="T22" s="282"/>
      <c r="U22" s="282"/>
      <c r="V22" s="282"/>
      <c r="W22" s="282"/>
      <c r="X22" s="282"/>
      <c r="Y22" s="282"/>
      <c r="Z22" s="282"/>
    </row>
    <row r="23" spans="1:26" x14ac:dyDescent="0.2">
      <c r="A23" s="282"/>
      <c r="B23" s="282"/>
      <c r="C23" s="282"/>
      <c r="D23" s="282"/>
      <c r="E23" s="282"/>
      <c r="F23" s="282"/>
      <c r="G23" s="282"/>
      <c r="H23" s="282"/>
      <c r="I23" s="291" t="s">
        <v>712</v>
      </c>
      <c r="J23" s="282"/>
      <c r="K23" s="282"/>
      <c r="L23" s="282"/>
      <c r="M23" s="291" t="s">
        <v>609</v>
      </c>
      <c r="N23" s="282"/>
      <c r="O23" s="282"/>
      <c r="P23" s="282"/>
      <c r="Q23" s="282"/>
      <c r="R23" s="282"/>
      <c r="S23" s="294" t="s">
        <v>628</v>
      </c>
      <c r="T23" s="282"/>
      <c r="U23" s="282"/>
      <c r="V23" s="282"/>
      <c r="W23" s="282"/>
      <c r="X23" s="282"/>
      <c r="Y23" s="282"/>
      <c r="Z23" s="282"/>
    </row>
    <row r="24" spans="1:26" x14ac:dyDescent="0.2">
      <c r="A24" s="282"/>
      <c r="B24" s="282"/>
      <c r="C24" s="282"/>
      <c r="D24" s="282"/>
      <c r="E24" s="282"/>
      <c r="F24" s="282"/>
      <c r="G24" s="282"/>
      <c r="H24" s="282"/>
      <c r="I24" s="282"/>
      <c r="J24" s="282"/>
      <c r="K24" s="282"/>
      <c r="L24" s="282"/>
      <c r="M24" s="282"/>
      <c r="N24" s="282"/>
      <c r="O24" s="282"/>
      <c r="P24" s="282"/>
      <c r="Q24" s="282"/>
      <c r="R24" s="282"/>
      <c r="S24" s="294" t="s">
        <v>629</v>
      </c>
      <c r="T24" s="282"/>
      <c r="U24" s="282"/>
      <c r="V24" s="282"/>
      <c r="W24" s="282"/>
      <c r="X24" s="282"/>
      <c r="Y24" s="282"/>
      <c r="Z24" s="282"/>
    </row>
    <row r="25" spans="1:26" x14ac:dyDescent="0.2">
      <c r="A25" s="282"/>
      <c r="B25" s="282"/>
      <c r="C25" s="364" t="s">
        <v>1017</v>
      </c>
      <c r="D25" s="364"/>
      <c r="E25" s="364"/>
      <c r="F25" s="364"/>
      <c r="G25" s="364"/>
      <c r="H25" s="364"/>
      <c r="I25" s="364"/>
      <c r="J25" s="364"/>
      <c r="K25" s="364"/>
      <c r="L25" s="364"/>
      <c r="M25" s="364"/>
      <c r="N25" s="364"/>
      <c r="O25" s="364"/>
      <c r="P25" s="364"/>
      <c r="Q25" s="364"/>
      <c r="R25" s="282"/>
      <c r="S25" s="294" t="s">
        <v>630</v>
      </c>
      <c r="T25" s="282"/>
      <c r="U25" s="282"/>
      <c r="V25" s="282"/>
      <c r="W25" s="282"/>
      <c r="X25" s="282"/>
      <c r="Y25" s="282"/>
      <c r="Z25" s="282"/>
    </row>
    <row r="26" spans="1:26" ht="16.5" thickBot="1" x14ac:dyDescent="0.25">
      <c r="A26" s="282"/>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row>
    <row r="27" spans="1:26" ht="16.5" thickBot="1" x14ac:dyDescent="0.25">
      <c r="A27" s="282"/>
      <c r="B27" s="282"/>
      <c r="C27" s="285" t="s">
        <v>1018</v>
      </c>
      <c r="D27" s="282"/>
      <c r="E27" s="284" t="s">
        <v>611</v>
      </c>
      <c r="F27" s="282"/>
      <c r="G27" s="284" t="s">
        <v>1019</v>
      </c>
      <c r="H27" s="282"/>
      <c r="I27" s="284" t="s">
        <v>609</v>
      </c>
      <c r="J27" s="282"/>
      <c r="K27" s="284" t="s">
        <v>814</v>
      </c>
      <c r="L27" s="282"/>
      <c r="M27" s="285" t="s">
        <v>815</v>
      </c>
      <c r="N27" s="282"/>
      <c r="O27" s="285" t="s">
        <v>816</v>
      </c>
      <c r="P27" s="282"/>
      <c r="Q27" s="282"/>
      <c r="R27" s="282"/>
      <c r="S27" s="282"/>
      <c r="T27" s="282"/>
      <c r="U27" s="282"/>
      <c r="V27" s="282"/>
      <c r="W27" s="282"/>
      <c r="X27" s="282"/>
      <c r="Y27" s="282"/>
      <c r="Z27" s="282"/>
    </row>
    <row r="28" spans="1:26" x14ac:dyDescent="0.2">
      <c r="A28" s="282"/>
      <c r="B28" s="282"/>
      <c r="C28" s="297"/>
      <c r="D28" s="282"/>
      <c r="E28" s="297"/>
      <c r="F28" s="282"/>
      <c r="G28" s="300"/>
      <c r="H28" s="282"/>
      <c r="I28" s="299"/>
      <c r="J28" s="282"/>
      <c r="K28" s="339"/>
      <c r="L28" s="282"/>
      <c r="M28" s="339"/>
      <c r="N28" s="282"/>
      <c r="O28" s="298"/>
      <c r="P28" s="282"/>
      <c r="Q28" s="282"/>
      <c r="R28" s="282"/>
      <c r="S28" s="282"/>
      <c r="T28" s="282"/>
      <c r="U28" s="282"/>
      <c r="V28" s="282"/>
      <c r="W28" s="282"/>
      <c r="X28" s="282"/>
      <c r="Y28" s="282"/>
      <c r="Z28" s="282"/>
    </row>
    <row r="29" spans="1:26" x14ac:dyDescent="0.2">
      <c r="A29" s="282"/>
      <c r="B29" s="301" t="s">
        <v>1020</v>
      </c>
      <c r="C29" s="301">
        <v>122</v>
      </c>
      <c r="D29" s="282"/>
      <c r="E29" s="301">
        <v>122</v>
      </c>
      <c r="F29" s="282"/>
      <c r="G29" s="301">
        <v>153</v>
      </c>
      <c r="H29" s="282"/>
      <c r="I29" s="301">
        <v>127</v>
      </c>
      <c r="J29" s="282"/>
      <c r="K29" s="301">
        <v>27</v>
      </c>
      <c r="L29" s="282"/>
      <c r="M29" s="301">
        <v>27</v>
      </c>
      <c r="N29" s="282"/>
      <c r="O29" s="301">
        <v>28</v>
      </c>
      <c r="P29" s="282"/>
      <c r="Q29" s="282"/>
      <c r="R29" s="282"/>
      <c r="S29" s="282"/>
      <c r="T29" s="282"/>
      <c r="U29" s="282"/>
      <c r="V29" s="282"/>
      <c r="W29" s="282"/>
      <c r="X29" s="282"/>
      <c r="Y29" s="282"/>
      <c r="Z29" s="282"/>
    </row>
    <row r="30" spans="1:26" x14ac:dyDescent="0.2">
      <c r="A30" s="282"/>
      <c r="B30" s="301" t="s">
        <v>1021</v>
      </c>
      <c r="C30" s="301">
        <v>160</v>
      </c>
      <c r="D30" s="282"/>
      <c r="E30" s="301">
        <v>160</v>
      </c>
      <c r="F30" s="282"/>
      <c r="G30" s="301">
        <v>102</v>
      </c>
      <c r="H30" s="282"/>
      <c r="I30" s="301">
        <v>102</v>
      </c>
      <c r="J30" s="282"/>
      <c r="K30" s="301">
        <v>107</v>
      </c>
      <c r="L30" s="282"/>
      <c r="M30" s="301">
        <v>107</v>
      </c>
      <c r="N30" s="282"/>
      <c r="O30" s="301">
        <v>228</v>
      </c>
      <c r="P30" s="282"/>
      <c r="Q30" s="282"/>
      <c r="R30" s="282"/>
      <c r="S30" s="282"/>
      <c r="T30" s="282"/>
      <c r="U30" s="282"/>
      <c r="V30" s="282"/>
      <c r="W30" s="282"/>
      <c r="X30" s="282"/>
      <c r="Y30" s="282"/>
      <c r="Z30" s="282"/>
    </row>
    <row r="31" spans="1:26" x14ac:dyDescent="0.2">
      <c r="A31" s="282"/>
      <c r="B31" s="301" t="s">
        <v>1022</v>
      </c>
      <c r="C31" s="301">
        <v>0</v>
      </c>
      <c r="D31" s="282"/>
      <c r="E31" s="301">
        <v>0</v>
      </c>
      <c r="F31" s="282"/>
      <c r="G31" s="301">
        <v>51</v>
      </c>
      <c r="H31" s="282"/>
      <c r="I31" s="301">
        <v>0</v>
      </c>
      <c r="J31" s="282"/>
      <c r="K31" s="301">
        <v>27</v>
      </c>
      <c r="L31" s="282"/>
      <c r="M31" s="301">
        <v>27</v>
      </c>
      <c r="N31" s="282"/>
      <c r="O31" s="301">
        <v>28</v>
      </c>
      <c r="P31" s="282"/>
      <c r="Q31" s="282"/>
      <c r="R31" s="282"/>
      <c r="S31" s="282"/>
      <c r="T31" s="282"/>
      <c r="U31" s="282"/>
      <c r="V31" s="282"/>
      <c r="W31" s="282"/>
      <c r="X31" s="282"/>
      <c r="Y31" s="282"/>
      <c r="Z31" s="282"/>
    </row>
    <row r="32" spans="1:26" ht="16.5" thickBot="1" x14ac:dyDescent="0.25">
      <c r="A32" s="282"/>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row>
    <row r="33" spans="1:26" ht="16.5" thickBot="1" x14ac:dyDescent="0.25">
      <c r="A33" s="282"/>
      <c r="B33" s="282"/>
      <c r="C33" s="285" t="s">
        <v>1023</v>
      </c>
      <c r="D33" s="282"/>
      <c r="E33" s="285" t="s">
        <v>249</v>
      </c>
      <c r="F33" s="282"/>
      <c r="G33" s="285" t="s">
        <v>64</v>
      </c>
      <c r="H33" s="282"/>
      <c r="I33" s="285" t="s">
        <v>1024</v>
      </c>
      <c r="J33" s="282"/>
      <c r="K33" s="285" t="s">
        <v>1025</v>
      </c>
      <c r="L33" s="282"/>
      <c r="M33" s="285" t="s">
        <v>1026</v>
      </c>
      <c r="N33" s="282"/>
      <c r="O33" s="282"/>
      <c r="P33" s="282"/>
      <c r="Q33" s="282"/>
      <c r="R33" s="282"/>
      <c r="S33" s="282"/>
      <c r="T33" s="282"/>
      <c r="U33" s="282"/>
      <c r="V33" s="282"/>
      <c r="W33" s="282"/>
      <c r="X33" s="282"/>
      <c r="Y33" s="282"/>
      <c r="Z33" s="282"/>
    </row>
    <row r="34" spans="1:26" x14ac:dyDescent="0.2">
      <c r="A34" s="282"/>
      <c r="B34" s="282"/>
      <c r="C34" s="302"/>
      <c r="D34" s="282"/>
      <c r="E34" s="303"/>
      <c r="F34" s="282"/>
      <c r="G34" s="302"/>
      <c r="H34" s="282"/>
      <c r="I34" s="304"/>
      <c r="J34" s="282"/>
      <c r="K34" s="304"/>
      <c r="L34" s="282"/>
      <c r="M34" s="305"/>
      <c r="N34" s="282"/>
      <c r="O34" s="282"/>
      <c r="P34" s="282"/>
      <c r="Q34" s="282"/>
      <c r="R34" s="282"/>
      <c r="S34" s="282"/>
      <c r="T34" s="282"/>
      <c r="U34" s="282"/>
      <c r="V34" s="282"/>
      <c r="W34" s="282"/>
      <c r="X34" s="282"/>
      <c r="Y34" s="282"/>
      <c r="Z34" s="282"/>
    </row>
    <row r="35" spans="1:26" x14ac:dyDescent="0.2">
      <c r="A35" s="282"/>
      <c r="B35" s="301" t="s">
        <v>1020</v>
      </c>
      <c r="C35" s="301">
        <v>255</v>
      </c>
      <c r="D35" s="282"/>
      <c r="E35" s="301">
        <v>115</v>
      </c>
      <c r="F35" s="282"/>
      <c r="G35" s="301">
        <v>255</v>
      </c>
      <c r="H35" s="282"/>
      <c r="I35" s="301">
        <v>255</v>
      </c>
      <c r="J35" s="282"/>
      <c r="K35" s="301">
        <v>255</v>
      </c>
      <c r="L35" s="282"/>
      <c r="M35" s="301">
        <v>223</v>
      </c>
      <c r="N35" s="282"/>
      <c r="O35" s="282"/>
      <c r="P35" s="282"/>
      <c r="Q35" s="282"/>
      <c r="R35" s="282"/>
      <c r="S35" s="282"/>
      <c r="T35" s="282"/>
      <c r="U35" s="282"/>
      <c r="V35" s="282"/>
      <c r="W35" s="282"/>
      <c r="X35" s="282"/>
      <c r="Y35" s="282"/>
      <c r="Z35" s="282"/>
    </row>
    <row r="36" spans="1:26" x14ac:dyDescent="0.2">
      <c r="A36" s="282"/>
      <c r="B36" s="301" t="s">
        <v>1021</v>
      </c>
      <c r="C36" s="301">
        <v>179</v>
      </c>
      <c r="D36" s="282"/>
      <c r="E36" s="301">
        <v>105</v>
      </c>
      <c r="F36" s="282"/>
      <c r="G36" s="301">
        <v>179</v>
      </c>
      <c r="H36" s="282"/>
      <c r="I36" s="301">
        <v>255</v>
      </c>
      <c r="J36" s="282"/>
      <c r="K36" s="301">
        <v>255</v>
      </c>
      <c r="L36" s="282"/>
      <c r="M36" s="301">
        <v>40</v>
      </c>
      <c r="N36" s="282"/>
      <c r="O36" s="282"/>
      <c r="P36" s="282"/>
      <c r="Q36" s="282"/>
      <c r="R36" s="282"/>
      <c r="S36" s="282"/>
      <c r="T36" s="282"/>
      <c r="U36" s="282"/>
      <c r="V36" s="282"/>
      <c r="W36" s="282"/>
      <c r="X36" s="282"/>
      <c r="Y36" s="282"/>
      <c r="Z36" s="282"/>
    </row>
    <row r="37" spans="1:26" x14ac:dyDescent="0.2">
      <c r="A37" s="282"/>
      <c r="B37" s="301" t="s">
        <v>1022</v>
      </c>
      <c r="C37" s="301">
        <v>0</v>
      </c>
      <c r="D37" s="282"/>
      <c r="E37" s="301">
        <v>79</v>
      </c>
      <c r="F37" s="282"/>
      <c r="G37" s="301">
        <v>0</v>
      </c>
      <c r="H37" s="282"/>
      <c r="I37" s="301">
        <v>153</v>
      </c>
      <c r="J37" s="282"/>
      <c r="K37" s="301">
        <v>153</v>
      </c>
      <c r="L37" s="282"/>
      <c r="M37" s="301">
        <v>3</v>
      </c>
      <c r="N37" s="282"/>
      <c r="O37" s="282"/>
      <c r="P37" s="282"/>
      <c r="Q37" s="282"/>
      <c r="R37" s="282"/>
      <c r="S37" s="282"/>
      <c r="T37" s="282"/>
      <c r="U37" s="282"/>
      <c r="V37" s="282"/>
      <c r="W37" s="282"/>
      <c r="X37" s="282"/>
      <c r="Y37" s="282"/>
      <c r="Z37" s="282"/>
    </row>
    <row r="38" spans="1:26" x14ac:dyDescent="0.2">
      <c r="A38" s="282"/>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row>
    <row r="39" spans="1:26" x14ac:dyDescent="0.2">
      <c r="A39" s="282"/>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row>
    <row r="40" spans="1:26" x14ac:dyDescent="0.2">
      <c r="A40" s="282"/>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row>
  </sheetData>
  <sheetProtection selectLockedCells="1"/>
  <mergeCells count="8">
    <mergeCell ref="C25:Q25"/>
    <mergeCell ref="C2:Q2"/>
    <mergeCell ref="I4:K4"/>
    <mergeCell ref="M4:O4"/>
    <mergeCell ref="C14:Q14"/>
    <mergeCell ref="M16:Q16"/>
    <mergeCell ref="M17:Q17"/>
    <mergeCell ref="M20:Q20"/>
  </mergeCells>
  <hyperlinks>
    <hyperlink ref="A1" location="IGAP!A1" display="IGAP!A1"/>
  </hyperlinks>
  <pageMargins left="0.7" right="0.7" top="0.75" bottom="0.75" header="0.3" footer="0.3"/>
  <pageSetup paperSize="9" scale="3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A57"/>
  <sheetViews>
    <sheetView zoomScale="90" zoomScaleNormal="90" workbookViewId="0">
      <selection activeCell="A14" sqref="A14"/>
    </sheetView>
  </sheetViews>
  <sheetFormatPr baseColWidth="10" defaultRowHeight="15.75" x14ac:dyDescent="0.2"/>
  <cols>
    <col min="1" max="1" width="13.28515625" style="127" bestFit="1" customWidth="1"/>
    <col min="2" max="2" width="1.7109375" style="127" customWidth="1"/>
    <col min="3" max="3" width="5.7109375" style="127" customWidth="1"/>
    <col min="4" max="4" width="11.7109375" style="127" customWidth="1"/>
    <col min="5" max="5" width="14.5703125" style="127" bestFit="1" customWidth="1"/>
    <col min="6" max="6" width="1.7109375" style="127" customWidth="1"/>
    <col min="7" max="7" width="11.7109375" style="127" customWidth="1"/>
    <col min="8" max="8" width="10" style="127" customWidth="1"/>
    <col min="9" max="9" width="1.7109375" style="127" customWidth="1"/>
    <col min="10" max="14" width="11.7109375" style="127" customWidth="1"/>
    <col min="15" max="15" width="1.7109375" style="127" customWidth="1"/>
    <col min="16" max="16" width="12" style="127" customWidth="1"/>
    <col min="17" max="17" width="9.7109375" style="127" customWidth="1"/>
    <col min="18" max="18" width="11.85546875" style="127" customWidth="1"/>
    <col min="19" max="19" width="10" style="127" customWidth="1"/>
    <col min="20" max="20" width="14.28515625" style="127" customWidth="1"/>
    <col min="21" max="21" width="1.7109375" style="127" customWidth="1"/>
    <col min="22" max="26" width="14.28515625" style="127" customWidth="1"/>
    <col min="27" max="16384" width="11.42578125" style="127"/>
  </cols>
  <sheetData>
    <row r="1" spans="1:27"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7" ht="21" x14ac:dyDescent="0.2">
      <c r="A2" s="13" t="s">
        <v>444</v>
      </c>
      <c r="B2" s="125"/>
      <c r="C2" s="239" t="s">
        <v>549</v>
      </c>
      <c r="D2" s="240"/>
      <c r="E2" s="240"/>
      <c r="F2" s="240"/>
      <c r="G2" s="240"/>
      <c r="H2" s="240"/>
      <c r="I2" s="240"/>
      <c r="J2" s="240"/>
      <c r="K2" s="240"/>
      <c r="L2" s="240"/>
      <c r="M2" s="240"/>
      <c r="N2" s="240"/>
      <c r="O2" s="240"/>
      <c r="P2" s="240"/>
      <c r="Q2" s="240"/>
      <c r="R2" s="240"/>
      <c r="S2" s="240"/>
      <c r="T2" s="240"/>
      <c r="U2" s="125"/>
      <c r="V2" s="125"/>
      <c r="W2" s="125"/>
      <c r="X2" s="125"/>
      <c r="Y2" s="125"/>
      <c r="Z2" s="125"/>
    </row>
    <row r="3" spans="1:27"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7" ht="16.5" thickBot="1" x14ac:dyDescent="0.25">
      <c r="A4" s="35" t="s">
        <v>446</v>
      </c>
      <c r="B4" s="125"/>
      <c r="C4" s="372" t="s">
        <v>253</v>
      </c>
      <c r="D4" s="373"/>
      <c r="E4" s="373"/>
      <c r="F4" s="373"/>
      <c r="G4" s="373"/>
      <c r="H4" s="374"/>
      <c r="I4" s="125"/>
      <c r="J4" s="372" t="s">
        <v>424</v>
      </c>
      <c r="K4" s="373"/>
      <c r="L4" s="373"/>
      <c r="M4" s="373"/>
      <c r="N4" s="373"/>
      <c r="O4" s="373"/>
      <c r="P4" s="373"/>
      <c r="Q4" s="373"/>
      <c r="R4" s="373"/>
      <c r="S4" s="373"/>
      <c r="T4" s="373"/>
      <c r="U4" s="125"/>
      <c r="V4" s="125"/>
      <c r="W4" s="125"/>
      <c r="X4" s="125"/>
      <c r="Y4" s="125"/>
      <c r="Z4" s="125"/>
      <c r="AA4" s="129"/>
    </row>
    <row r="5" spans="1:27" ht="16.5" thickBot="1" x14ac:dyDescent="0.25">
      <c r="A5" s="135" t="s">
        <v>445</v>
      </c>
      <c r="B5" s="125"/>
      <c r="C5" s="378" t="s">
        <v>539</v>
      </c>
      <c r="D5" s="379"/>
      <c r="E5" s="380"/>
      <c r="F5" s="125"/>
      <c r="G5" s="378" t="s">
        <v>425</v>
      </c>
      <c r="H5" s="380"/>
      <c r="I5" s="125"/>
      <c r="J5" s="372" t="s">
        <v>513</v>
      </c>
      <c r="K5" s="373"/>
      <c r="L5" s="373"/>
      <c r="M5" s="373"/>
      <c r="N5" s="374"/>
      <c r="O5" s="125"/>
      <c r="P5" s="375" t="s">
        <v>517</v>
      </c>
      <c r="Q5" s="376"/>
      <c r="R5" s="376"/>
      <c r="S5" s="376"/>
      <c r="T5" s="377"/>
      <c r="U5" s="125"/>
      <c r="V5" s="125"/>
      <c r="W5" s="125"/>
      <c r="X5" s="125"/>
      <c r="Y5" s="125"/>
      <c r="Z5" s="125"/>
      <c r="AA5" s="129"/>
    </row>
    <row r="6" spans="1:27" ht="16.5" thickBot="1" x14ac:dyDescent="0.25">
      <c r="A6" s="125"/>
      <c r="B6" s="125"/>
      <c r="C6" s="125" t="s">
        <v>540</v>
      </c>
      <c r="D6" s="137" t="s">
        <v>493</v>
      </c>
      <c r="E6" s="137" t="s">
        <v>494</v>
      </c>
      <c r="F6" s="125"/>
      <c r="G6" s="125" t="s">
        <v>540</v>
      </c>
      <c r="H6" s="125"/>
      <c r="I6" s="125"/>
      <c r="J6" s="138"/>
      <c r="K6" s="372" t="s">
        <v>436</v>
      </c>
      <c r="L6" s="374"/>
      <c r="M6" s="144"/>
      <c r="N6" s="246" t="s">
        <v>774</v>
      </c>
      <c r="O6" s="125"/>
      <c r="P6" s="125"/>
      <c r="Q6" s="372" t="s">
        <v>436</v>
      </c>
      <c r="R6" s="374"/>
      <c r="S6" s="136"/>
      <c r="T6" s="246" t="s">
        <v>774</v>
      </c>
      <c r="U6" s="125"/>
      <c r="V6" s="125"/>
      <c r="W6" s="125"/>
      <c r="X6" s="125"/>
      <c r="Y6" s="125"/>
      <c r="Z6" s="125"/>
      <c r="AA6" s="129"/>
    </row>
    <row r="7" spans="1:27" ht="16.5" thickBot="1" x14ac:dyDescent="0.25">
      <c r="A7" s="125"/>
      <c r="B7" s="125"/>
      <c r="C7" s="125"/>
      <c r="D7" s="381" t="s">
        <v>840</v>
      </c>
      <c r="E7" s="382"/>
      <c r="F7" s="382"/>
      <c r="G7" s="381" t="s">
        <v>842</v>
      </c>
      <c r="H7" s="382"/>
      <c r="I7" s="125"/>
      <c r="J7" s="387" t="s">
        <v>846</v>
      </c>
      <c r="K7" s="387"/>
      <c r="L7" s="387"/>
      <c r="M7" s="387"/>
      <c r="N7" s="387"/>
      <c r="O7" s="144"/>
      <c r="P7" s="387" t="s">
        <v>222</v>
      </c>
      <c r="Q7" s="387"/>
      <c r="R7" s="387"/>
      <c r="S7" s="387"/>
      <c r="T7" s="387"/>
      <c r="U7" s="125"/>
      <c r="V7" s="125"/>
      <c r="W7" s="125"/>
      <c r="X7" s="125"/>
      <c r="Y7" s="125"/>
      <c r="Z7" s="125"/>
      <c r="AA7" s="129"/>
    </row>
    <row r="8" spans="1:27" ht="16.5" thickBot="1" x14ac:dyDescent="0.25">
      <c r="A8" s="145" t="s">
        <v>645</v>
      </c>
      <c r="B8" s="125"/>
      <c r="C8" s="125"/>
      <c r="D8" s="145" t="s">
        <v>426</v>
      </c>
      <c r="E8" s="145" t="s">
        <v>427</v>
      </c>
      <c r="F8" s="125"/>
      <c r="G8" s="145" t="s">
        <v>428</v>
      </c>
      <c r="H8" s="145" t="s">
        <v>429</v>
      </c>
      <c r="I8" s="125"/>
      <c r="J8" s="145" t="s">
        <v>636</v>
      </c>
      <c r="K8" s="145" t="s">
        <v>426</v>
      </c>
      <c r="L8" s="145" t="s">
        <v>427</v>
      </c>
      <c r="M8" s="153" t="s">
        <v>638</v>
      </c>
      <c r="N8" s="153" t="s">
        <v>637</v>
      </c>
      <c r="O8" s="125"/>
      <c r="P8" s="145" t="s">
        <v>636</v>
      </c>
      <c r="Q8" s="145" t="s">
        <v>426</v>
      </c>
      <c r="R8" s="145" t="s">
        <v>427</v>
      </c>
      <c r="S8" s="153" t="s">
        <v>638</v>
      </c>
      <c r="T8" s="153" t="s">
        <v>637</v>
      </c>
      <c r="U8" s="125"/>
      <c r="V8" s="125"/>
      <c r="W8" s="125"/>
      <c r="X8" s="125"/>
      <c r="Y8" s="125"/>
      <c r="Z8" s="125"/>
      <c r="AA8" s="129"/>
    </row>
    <row r="9" spans="1:27" x14ac:dyDescent="0.2">
      <c r="A9" s="214" t="s">
        <v>644</v>
      </c>
      <c r="B9" s="215"/>
      <c r="C9" s="128"/>
      <c r="D9" s="216">
        <v>0</v>
      </c>
      <c r="E9" s="216">
        <v>0</v>
      </c>
      <c r="F9" s="322"/>
      <c r="G9" s="216">
        <v>0</v>
      </c>
      <c r="H9" s="216">
        <v>0</v>
      </c>
      <c r="I9" s="110"/>
      <c r="J9" s="322"/>
      <c r="K9" s="216">
        <v>1</v>
      </c>
      <c r="L9" s="216">
        <v>1</v>
      </c>
      <c r="M9" s="111"/>
      <c r="N9" s="216">
        <v>1</v>
      </c>
      <c r="O9" s="322"/>
      <c r="P9" s="322"/>
      <c r="Q9" s="216">
        <v>1</v>
      </c>
      <c r="R9" s="216">
        <v>1</v>
      </c>
      <c r="S9" s="322"/>
      <c r="T9" s="216">
        <v>1</v>
      </c>
      <c r="U9" s="125"/>
      <c r="V9" s="125"/>
      <c r="W9" s="125"/>
      <c r="X9" s="125"/>
      <c r="Y9" s="125"/>
      <c r="Z9" s="125"/>
      <c r="AA9" s="129"/>
    </row>
    <row r="10" spans="1:27" s="129" customFormat="1" x14ac:dyDescent="0.2">
      <c r="A10" s="218" t="s">
        <v>642</v>
      </c>
      <c r="B10" s="219"/>
      <c r="C10" s="222"/>
      <c r="D10" s="220">
        <f>COUNT(D13:D37)</f>
        <v>1</v>
      </c>
      <c r="E10" s="220">
        <f>COUNT(E13:E37)</f>
        <v>1</v>
      </c>
      <c r="F10" s="219"/>
      <c r="G10" s="220">
        <f>COUNT(G13:G37)</f>
        <v>1</v>
      </c>
      <c r="H10" s="220">
        <f>COUNT(H13:H37)</f>
        <v>1</v>
      </c>
      <c r="I10" s="220"/>
      <c r="J10" s="219"/>
      <c r="K10" s="220">
        <f>COUNT(K13:K37)</f>
        <v>1</v>
      </c>
      <c r="L10" s="220">
        <f>COUNT(L13:L37)</f>
        <v>1</v>
      </c>
      <c r="M10" s="220"/>
      <c r="N10" s="220">
        <f>COUNT(N13:N37)</f>
        <v>1</v>
      </c>
      <c r="O10" s="219"/>
      <c r="P10" s="219"/>
      <c r="Q10" s="220">
        <f>COUNT(Q13:Q37)</f>
        <v>7</v>
      </c>
      <c r="R10" s="220">
        <f>COUNT(R13:R37)</f>
        <v>1</v>
      </c>
      <c r="S10" s="219"/>
      <c r="T10" s="220">
        <f>COUNT(T13:T37)</f>
        <v>5</v>
      </c>
      <c r="U10" s="322"/>
      <c r="V10" s="322"/>
      <c r="W10" s="322"/>
      <c r="X10" s="322"/>
      <c r="Y10" s="322"/>
      <c r="Z10" s="322"/>
    </row>
    <row r="11" spans="1:27" s="140" customFormat="1" ht="15.75" customHeight="1" x14ac:dyDescent="0.2">
      <c r="A11" s="320" t="s">
        <v>643</v>
      </c>
      <c r="B11" s="321"/>
      <c r="C11" s="321"/>
      <c r="D11" s="383" t="s">
        <v>875</v>
      </c>
      <c r="E11" s="384"/>
      <c r="F11" s="321"/>
      <c r="G11" s="383" t="s">
        <v>876</v>
      </c>
      <c r="H11" s="384"/>
      <c r="I11" s="321"/>
      <c r="J11" s="385" t="s">
        <v>877</v>
      </c>
      <c r="K11" s="385"/>
      <c r="L11" s="385"/>
      <c r="M11" s="385" t="s">
        <v>654</v>
      </c>
      <c r="N11" s="385"/>
      <c r="O11" s="321"/>
      <c r="P11" s="385" t="s">
        <v>878</v>
      </c>
      <c r="Q11" s="386"/>
      <c r="R11" s="386"/>
      <c r="S11" s="385" t="s">
        <v>655</v>
      </c>
      <c r="T11" s="386"/>
      <c r="U11" s="139"/>
      <c r="V11" s="139"/>
      <c r="W11" s="139"/>
      <c r="X11" s="139"/>
      <c r="Y11" s="139"/>
      <c r="Z11" s="139"/>
      <c r="AA11" s="129"/>
    </row>
    <row r="12" spans="1:27" x14ac:dyDescent="0.2">
      <c r="A12" s="130" t="s">
        <v>317</v>
      </c>
      <c r="B12" s="125"/>
      <c r="C12" s="125"/>
      <c r="D12" s="130" t="s">
        <v>3</v>
      </c>
      <c r="E12" s="130" t="s">
        <v>3</v>
      </c>
      <c r="F12" s="125"/>
      <c r="G12" s="131" t="s">
        <v>434</v>
      </c>
      <c r="H12" s="131" t="s">
        <v>434</v>
      </c>
      <c r="I12" s="130"/>
      <c r="J12" s="131" t="s">
        <v>434</v>
      </c>
      <c r="K12" s="130" t="s">
        <v>0</v>
      </c>
      <c r="L12" s="130" t="s">
        <v>0</v>
      </c>
      <c r="M12" s="130" t="s">
        <v>635</v>
      </c>
      <c r="N12" s="130" t="s">
        <v>454</v>
      </c>
      <c r="O12" s="125"/>
      <c r="P12" s="131" t="s">
        <v>434</v>
      </c>
      <c r="Q12" s="130" t="s">
        <v>0</v>
      </c>
      <c r="R12" s="130" t="s">
        <v>0</v>
      </c>
      <c r="S12" s="130" t="s">
        <v>635</v>
      </c>
      <c r="T12" s="130" t="s">
        <v>454</v>
      </c>
      <c r="U12" s="125"/>
      <c r="V12" s="125"/>
      <c r="W12" s="125"/>
      <c r="X12" s="125"/>
      <c r="Y12" s="125"/>
      <c r="Z12" s="125"/>
      <c r="AA12" s="129"/>
    </row>
    <row r="13" spans="1:27" x14ac:dyDescent="0.25">
      <c r="A13" s="130">
        <v>1</v>
      </c>
      <c r="B13" s="125"/>
      <c r="C13" s="132">
        <v>1</v>
      </c>
      <c r="D13" s="133">
        <v>10</v>
      </c>
      <c r="E13" s="133">
        <v>3</v>
      </c>
      <c r="F13" s="125"/>
      <c r="G13" s="134">
        <v>50</v>
      </c>
      <c r="H13" s="134">
        <v>250</v>
      </c>
      <c r="I13" s="125"/>
      <c r="J13" s="340">
        <v>1</v>
      </c>
      <c r="K13" s="105">
        <v>0.5</v>
      </c>
      <c r="L13" s="105">
        <v>0.01</v>
      </c>
      <c r="M13" s="210">
        <v>1</v>
      </c>
      <c r="N13" s="133">
        <v>1</v>
      </c>
      <c r="O13" s="125"/>
      <c r="P13" s="141">
        <v>1</v>
      </c>
      <c r="Q13" s="341">
        <v>15</v>
      </c>
      <c r="R13" s="341">
        <v>2</v>
      </c>
      <c r="S13" s="342">
        <v>1</v>
      </c>
      <c r="T13" s="341">
        <v>0.1</v>
      </c>
      <c r="U13" s="125"/>
      <c r="V13" s="125"/>
      <c r="W13" s="125"/>
      <c r="X13" s="125"/>
      <c r="Y13" s="125"/>
      <c r="Z13" s="125"/>
      <c r="AA13" s="129">
        <f>K13/5</f>
        <v>0.1</v>
      </c>
    </row>
    <row r="14" spans="1:27" x14ac:dyDescent="0.25">
      <c r="A14" s="130">
        <v>2</v>
      </c>
      <c r="B14" s="125"/>
      <c r="C14" s="125"/>
      <c r="D14" s="125"/>
      <c r="E14" s="125"/>
      <c r="F14" s="125"/>
      <c r="G14" s="125"/>
      <c r="H14" s="125"/>
      <c r="I14" s="125"/>
      <c r="J14" s="340"/>
      <c r="K14" s="343"/>
      <c r="L14" s="343"/>
      <c r="M14" s="210"/>
      <c r="N14" s="143"/>
      <c r="O14" s="125"/>
      <c r="P14" s="141">
        <v>100</v>
      </c>
      <c r="Q14" s="344">
        <v>17</v>
      </c>
      <c r="R14" s="344"/>
      <c r="S14" s="342">
        <v>10</v>
      </c>
      <c r="T14" s="345">
        <v>0.5</v>
      </c>
      <c r="U14" s="125"/>
      <c r="V14" s="125"/>
      <c r="W14" s="125"/>
      <c r="X14" s="125"/>
      <c r="Y14" s="125"/>
      <c r="Z14" s="125"/>
      <c r="AA14" s="129">
        <f t="shared" ref="AA14:AA17" si="0">K14/5</f>
        <v>0</v>
      </c>
    </row>
    <row r="15" spans="1:27" x14ac:dyDescent="0.25">
      <c r="A15" s="130">
        <v>3</v>
      </c>
      <c r="B15" s="125"/>
      <c r="C15" s="125"/>
      <c r="D15" s="125"/>
      <c r="E15" s="125"/>
      <c r="F15" s="125"/>
      <c r="G15" s="125"/>
      <c r="H15" s="125"/>
      <c r="I15" s="125"/>
      <c r="J15" s="340"/>
      <c r="K15" s="105"/>
      <c r="L15" s="105"/>
      <c r="M15" s="210"/>
      <c r="N15" s="133"/>
      <c r="O15" s="125"/>
      <c r="P15" s="141">
        <v>200</v>
      </c>
      <c r="Q15" s="341">
        <v>19</v>
      </c>
      <c r="R15" s="341"/>
      <c r="S15" s="342">
        <v>20</v>
      </c>
      <c r="T15" s="341">
        <v>0.7</v>
      </c>
      <c r="U15" s="125"/>
      <c r="V15" s="125"/>
      <c r="W15" s="125"/>
      <c r="X15" s="125"/>
      <c r="Y15" s="125"/>
      <c r="Z15" s="125"/>
      <c r="AA15" s="129">
        <f t="shared" si="0"/>
        <v>0</v>
      </c>
    </row>
    <row r="16" spans="1:27" x14ac:dyDescent="0.25">
      <c r="A16" s="130">
        <v>4</v>
      </c>
      <c r="B16" s="125"/>
      <c r="C16" s="125"/>
      <c r="D16" s="125"/>
      <c r="E16" s="125"/>
      <c r="F16" s="125"/>
      <c r="G16" s="125"/>
      <c r="H16" s="125"/>
      <c r="I16" s="125"/>
      <c r="J16" s="340"/>
      <c r="K16" s="343"/>
      <c r="L16" s="343"/>
      <c r="M16" s="210"/>
      <c r="N16" s="143"/>
      <c r="O16" s="125"/>
      <c r="P16" s="141">
        <v>300</v>
      </c>
      <c r="Q16" s="344">
        <v>21</v>
      </c>
      <c r="R16" s="344"/>
      <c r="S16" s="342">
        <v>30</v>
      </c>
      <c r="T16" s="345">
        <v>0.85</v>
      </c>
      <c r="U16" s="125"/>
      <c r="V16" s="125"/>
      <c r="W16" s="125"/>
      <c r="X16" s="125"/>
      <c r="Y16" s="125"/>
      <c r="Z16" s="125"/>
      <c r="AA16" s="129">
        <f t="shared" si="0"/>
        <v>0</v>
      </c>
    </row>
    <row r="17" spans="1:27" x14ac:dyDescent="0.25">
      <c r="A17" s="130">
        <v>5</v>
      </c>
      <c r="B17" s="125"/>
      <c r="C17" s="125"/>
      <c r="D17" s="125"/>
      <c r="E17" s="125"/>
      <c r="F17" s="125"/>
      <c r="G17" s="125"/>
      <c r="H17" s="125"/>
      <c r="I17" s="125"/>
      <c r="J17" s="340"/>
      <c r="K17" s="105"/>
      <c r="L17" s="105"/>
      <c r="M17" s="210"/>
      <c r="N17" s="133"/>
      <c r="O17" s="125"/>
      <c r="P17" s="141">
        <v>400</v>
      </c>
      <c r="Q17" s="341">
        <v>23</v>
      </c>
      <c r="R17" s="341"/>
      <c r="S17" s="342">
        <v>50</v>
      </c>
      <c r="T17" s="341">
        <v>1</v>
      </c>
      <c r="U17" s="125"/>
      <c r="V17" s="125"/>
      <c r="W17" s="125"/>
      <c r="X17" s="125"/>
      <c r="Y17" s="125"/>
      <c r="Z17" s="125"/>
      <c r="AA17" s="129">
        <f t="shared" si="0"/>
        <v>0</v>
      </c>
    </row>
    <row r="18" spans="1:27" x14ac:dyDescent="0.25">
      <c r="A18" s="130">
        <v>6</v>
      </c>
      <c r="B18" s="125"/>
      <c r="C18" s="125"/>
      <c r="D18" s="125"/>
      <c r="E18" s="125"/>
      <c r="F18" s="125"/>
      <c r="G18" s="125"/>
      <c r="H18" s="125"/>
      <c r="I18" s="125"/>
      <c r="J18" s="323"/>
      <c r="K18" s="324"/>
      <c r="L18" s="324"/>
      <c r="M18" s="210"/>
      <c r="N18" s="143"/>
      <c r="O18" s="125"/>
      <c r="P18" s="141">
        <v>500</v>
      </c>
      <c r="Q18" s="142">
        <v>24</v>
      </c>
      <c r="R18" s="142"/>
      <c r="S18" s="210"/>
      <c r="T18" s="143"/>
      <c r="U18" s="125"/>
      <c r="V18" s="125"/>
      <c r="W18" s="125"/>
      <c r="X18" s="125"/>
      <c r="Y18" s="125"/>
      <c r="Z18" s="125"/>
      <c r="AA18" s="129"/>
    </row>
    <row r="19" spans="1:27" x14ac:dyDescent="0.25">
      <c r="A19" s="130">
        <v>7</v>
      </c>
      <c r="B19" s="125"/>
      <c r="C19" s="125"/>
      <c r="D19" s="125"/>
      <c r="E19" s="125"/>
      <c r="F19" s="125"/>
      <c r="G19" s="125"/>
      <c r="H19" s="125"/>
      <c r="I19" s="125"/>
      <c r="J19" s="325"/>
      <c r="K19" s="326"/>
      <c r="L19" s="326"/>
      <c r="M19" s="210"/>
      <c r="N19" s="133"/>
      <c r="O19" s="125"/>
      <c r="P19" s="141">
        <v>600</v>
      </c>
      <c r="Q19" s="133">
        <v>25</v>
      </c>
      <c r="R19" s="133"/>
      <c r="S19" s="210"/>
      <c r="T19" s="133"/>
      <c r="U19" s="125"/>
      <c r="V19" s="125"/>
      <c r="W19" s="125"/>
      <c r="X19" s="125"/>
      <c r="Y19" s="125"/>
      <c r="Z19" s="125"/>
      <c r="AA19" s="129"/>
    </row>
    <row r="20" spans="1:27" x14ac:dyDescent="0.2">
      <c r="A20" s="130">
        <v>8</v>
      </c>
      <c r="B20" s="125"/>
      <c r="C20" s="125"/>
      <c r="D20" s="125"/>
      <c r="E20" s="125"/>
      <c r="F20" s="125"/>
      <c r="G20" s="125"/>
      <c r="H20" s="125"/>
      <c r="I20" s="125"/>
      <c r="J20" s="141"/>
      <c r="K20" s="142"/>
      <c r="L20" s="142"/>
      <c r="M20" s="210"/>
      <c r="N20" s="143"/>
      <c r="O20" s="125"/>
      <c r="P20" s="141"/>
      <c r="Q20" s="142"/>
      <c r="R20" s="142"/>
      <c r="S20" s="210"/>
      <c r="T20" s="143"/>
      <c r="U20" s="125"/>
      <c r="V20" s="125"/>
      <c r="W20" s="125"/>
      <c r="X20" s="125"/>
      <c r="Y20" s="125"/>
      <c r="Z20" s="125"/>
      <c r="AA20" s="129"/>
    </row>
    <row r="21" spans="1:27" x14ac:dyDescent="0.2">
      <c r="A21" s="130">
        <v>9</v>
      </c>
      <c r="B21" s="125"/>
      <c r="C21" s="125"/>
      <c r="D21" s="125"/>
      <c r="E21" s="125"/>
      <c r="F21" s="125"/>
      <c r="G21" s="125"/>
      <c r="H21" s="125"/>
      <c r="I21" s="125"/>
      <c r="J21" s="141"/>
      <c r="K21" s="133"/>
      <c r="L21" s="133"/>
      <c r="M21" s="210"/>
      <c r="N21" s="133"/>
      <c r="O21" s="125"/>
      <c r="P21" s="141"/>
      <c r="Q21" s="133"/>
      <c r="R21" s="133"/>
      <c r="S21" s="210"/>
      <c r="T21" s="133"/>
      <c r="U21" s="125"/>
      <c r="V21" s="125"/>
      <c r="W21" s="125"/>
      <c r="X21" s="125"/>
      <c r="Y21" s="125"/>
      <c r="Z21" s="125"/>
      <c r="AA21" s="129"/>
    </row>
    <row r="22" spans="1:27" x14ac:dyDescent="0.2">
      <c r="A22" s="130">
        <v>10</v>
      </c>
      <c r="B22" s="125"/>
      <c r="C22" s="125"/>
      <c r="D22" s="125"/>
      <c r="E22" s="125"/>
      <c r="F22" s="125"/>
      <c r="G22" s="125"/>
      <c r="H22" s="125"/>
      <c r="I22" s="125"/>
      <c r="J22" s="141"/>
      <c r="K22" s="142"/>
      <c r="L22" s="142"/>
      <c r="M22" s="210"/>
      <c r="N22" s="143"/>
      <c r="O22" s="125"/>
      <c r="P22" s="141"/>
      <c r="Q22" s="142"/>
      <c r="R22" s="142"/>
      <c r="S22" s="210"/>
      <c r="T22" s="143"/>
      <c r="U22" s="125"/>
      <c r="V22" s="125"/>
      <c r="W22" s="125"/>
      <c r="X22" s="125"/>
      <c r="Y22" s="125"/>
      <c r="Z22" s="125"/>
      <c r="AA22" s="129"/>
    </row>
    <row r="23" spans="1:27" x14ac:dyDescent="0.2">
      <c r="A23" s="130">
        <v>11</v>
      </c>
      <c r="B23" s="125"/>
      <c r="C23" s="125"/>
      <c r="D23" s="125"/>
      <c r="E23" s="125"/>
      <c r="F23" s="125"/>
      <c r="G23" s="125"/>
      <c r="H23" s="125"/>
      <c r="I23" s="125"/>
      <c r="J23" s="141"/>
      <c r="K23" s="133"/>
      <c r="L23" s="133"/>
      <c r="M23" s="210"/>
      <c r="N23" s="133"/>
      <c r="O23" s="125"/>
      <c r="P23" s="141"/>
      <c r="Q23" s="133"/>
      <c r="R23" s="133"/>
      <c r="S23" s="210"/>
      <c r="T23" s="133"/>
      <c r="U23" s="125"/>
      <c r="V23" s="125"/>
      <c r="W23" s="125"/>
      <c r="X23" s="125"/>
      <c r="Y23" s="125"/>
      <c r="Z23" s="125"/>
      <c r="AA23" s="129"/>
    </row>
    <row r="24" spans="1:27" x14ac:dyDescent="0.2">
      <c r="A24" s="130">
        <v>12</v>
      </c>
      <c r="B24" s="125"/>
      <c r="C24" s="125"/>
      <c r="D24" s="125"/>
      <c r="E24" s="125"/>
      <c r="F24" s="125"/>
      <c r="G24" s="125"/>
      <c r="H24" s="125"/>
      <c r="I24" s="125"/>
      <c r="J24" s="141"/>
      <c r="K24" s="142"/>
      <c r="L24" s="142"/>
      <c r="M24" s="210"/>
      <c r="N24" s="143"/>
      <c r="O24" s="125"/>
      <c r="P24" s="141"/>
      <c r="Q24" s="142"/>
      <c r="R24" s="142"/>
      <c r="S24" s="210"/>
      <c r="T24" s="143"/>
      <c r="U24" s="125"/>
      <c r="V24" s="125"/>
      <c r="W24" s="125"/>
      <c r="X24" s="125"/>
      <c r="Y24" s="125"/>
      <c r="Z24" s="125"/>
      <c r="AA24" s="129"/>
    </row>
    <row r="25" spans="1:27" x14ac:dyDescent="0.2">
      <c r="A25" s="130">
        <v>13</v>
      </c>
      <c r="B25" s="125"/>
      <c r="C25" s="125"/>
      <c r="D25" s="125"/>
      <c r="E25" s="125"/>
      <c r="F25" s="125"/>
      <c r="G25" s="125"/>
      <c r="H25" s="125"/>
      <c r="I25" s="125"/>
      <c r="J25" s="141"/>
      <c r="K25" s="133"/>
      <c r="L25" s="133"/>
      <c r="M25" s="210"/>
      <c r="N25" s="133"/>
      <c r="O25" s="125"/>
      <c r="P25" s="141"/>
      <c r="Q25" s="133"/>
      <c r="R25" s="133"/>
      <c r="S25" s="210"/>
      <c r="T25" s="133"/>
      <c r="U25" s="125"/>
      <c r="V25" s="125"/>
      <c r="W25" s="125"/>
      <c r="X25" s="125"/>
      <c r="Y25" s="125"/>
      <c r="Z25" s="125"/>
    </row>
    <row r="26" spans="1:27" x14ac:dyDescent="0.2">
      <c r="A26" s="130">
        <v>14</v>
      </c>
      <c r="B26" s="125"/>
      <c r="C26" s="125"/>
      <c r="D26" s="125"/>
      <c r="E26" s="125"/>
      <c r="F26" s="125"/>
      <c r="G26" s="125"/>
      <c r="H26" s="125"/>
      <c r="I26" s="125"/>
      <c r="J26" s="141"/>
      <c r="K26" s="142"/>
      <c r="L26" s="142"/>
      <c r="M26" s="210"/>
      <c r="N26" s="143"/>
      <c r="O26" s="125"/>
      <c r="P26" s="141"/>
      <c r="Q26" s="142"/>
      <c r="R26" s="142"/>
      <c r="S26" s="210"/>
      <c r="T26" s="143"/>
      <c r="U26" s="125"/>
      <c r="V26" s="125"/>
      <c r="W26" s="125"/>
      <c r="X26" s="125"/>
      <c r="Y26" s="125"/>
      <c r="Z26" s="125"/>
    </row>
    <row r="27" spans="1:27" x14ac:dyDescent="0.2">
      <c r="A27" s="130">
        <v>15</v>
      </c>
      <c r="B27" s="125"/>
      <c r="C27" s="125"/>
      <c r="D27" s="125"/>
      <c r="E27" s="125"/>
      <c r="F27" s="125"/>
      <c r="G27" s="125"/>
      <c r="H27" s="125"/>
      <c r="I27" s="125"/>
      <c r="J27" s="141"/>
      <c r="K27" s="133"/>
      <c r="L27" s="133"/>
      <c r="M27" s="210"/>
      <c r="N27" s="133"/>
      <c r="O27" s="125"/>
      <c r="P27" s="141"/>
      <c r="Q27" s="133"/>
      <c r="R27" s="133"/>
      <c r="S27" s="210"/>
      <c r="T27" s="133"/>
      <c r="U27" s="125"/>
      <c r="V27" s="125"/>
      <c r="W27" s="125"/>
      <c r="X27" s="125"/>
      <c r="Y27" s="125"/>
      <c r="Z27" s="125"/>
    </row>
    <row r="28" spans="1:27" x14ac:dyDescent="0.2">
      <c r="A28" s="130">
        <v>16</v>
      </c>
      <c r="B28" s="125"/>
      <c r="C28" s="125"/>
      <c r="D28" s="125"/>
      <c r="E28" s="125"/>
      <c r="F28" s="125"/>
      <c r="G28" s="125"/>
      <c r="H28" s="125"/>
      <c r="I28" s="125"/>
      <c r="J28" s="141"/>
      <c r="K28" s="142"/>
      <c r="L28" s="142"/>
      <c r="M28" s="210"/>
      <c r="N28" s="143"/>
      <c r="O28" s="125"/>
      <c r="P28" s="141"/>
      <c r="Q28" s="142"/>
      <c r="R28" s="142"/>
      <c r="S28" s="210"/>
      <c r="T28" s="143"/>
      <c r="U28" s="125"/>
      <c r="V28" s="125"/>
      <c r="W28" s="125"/>
      <c r="X28" s="125"/>
      <c r="Y28" s="125"/>
      <c r="Z28" s="125"/>
    </row>
    <row r="29" spans="1:27" x14ac:dyDescent="0.2">
      <c r="A29" s="130">
        <v>17</v>
      </c>
      <c r="B29" s="125"/>
      <c r="C29" s="125"/>
      <c r="D29" s="125"/>
      <c r="E29" s="125"/>
      <c r="F29" s="125"/>
      <c r="G29" s="125"/>
      <c r="H29" s="125"/>
      <c r="I29" s="125"/>
      <c r="J29" s="141"/>
      <c r="K29" s="133"/>
      <c r="L29" s="133"/>
      <c r="M29" s="210"/>
      <c r="N29" s="133"/>
      <c r="O29" s="125"/>
      <c r="P29" s="141"/>
      <c r="Q29" s="133"/>
      <c r="R29" s="133"/>
      <c r="S29" s="210"/>
      <c r="T29" s="133"/>
      <c r="U29" s="125"/>
      <c r="V29" s="125"/>
      <c r="W29" s="125"/>
      <c r="X29" s="125"/>
      <c r="Y29" s="125"/>
      <c r="Z29" s="125"/>
    </row>
    <row r="30" spans="1:27" x14ac:dyDescent="0.2">
      <c r="A30" s="130">
        <v>18</v>
      </c>
      <c r="B30" s="125"/>
      <c r="C30" s="125"/>
      <c r="D30" s="125"/>
      <c r="E30" s="125"/>
      <c r="F30" s="125"/>
      <c r="G30" s="125"/>
      <c r="H30" s="125"/>
      <c r="I30" s="125"/>
      <c r="J30" s="141"/>
      <c r="K30" s="142"/>
      <c r="L30" s="142"/>
      <c r="M30" s="210"/>
      <c r="N30" s="143"/>
      <c r="O30" s="125"/>
      <c r="P30" s="141"/>
      <c r="Q30" s="142"/>
      <c r="R30" s="142"/>
      <c r="S30" s="210"/>
      <c r="T30" s="143"/>
      <c r="U30" s="125"/>
      <c r="V30" s="125"/>
      <c r="W30" s="125"/>
      <c r="X30" s="125"/>
      <c r="Y30" s="125"/>
      <c r="Z30" s="125"/>
    </row>
    <row r="31" spans="1:27" x14ac:dyDescent="0.2">
      <c r="A31" s="130">
        <v>19</v>
      </c>
      <c r="B31" s="125"/>
      <c r="C31" s="125"/>
      <c r="D31" s="125"/>
      <c r="E31" s="125"/>
      <c r="F31" s="125"/>
      <c r="G31" s="125"/>
      <c r="H31" s="125"/>
      <c r="I31" s="125"/>
      <c r="J31" s="141"/>
      <c r="K31" s="133"/>
      <c r="L31" s="133"/>
      <c r="M31" s="210"/>
      <c r="N31" s="133"/>
      <c r="O31" s="125"/>
      <c r="P31" s="141"/>
      <c r="Q31" s="133"/>
      <c r="R31" s="133"/>
      <c r="S31" s="210"/>
      <c r="T31" s="133"/>
      <c r="U31" s="125"/>
      <c r="V31" s="125"/>
      <c r="W31" s="125"/>
      <c r="X31" s="125"/>
      <c r="Y31" s="125"/>
      <c r="Z31" s="125"/>
    </row>
    <row r="32" spans="1:27" x14ac:dyDescent="0.2">
      <c r="A32" s="130">
        <v>20</v>
      </c>
      <c r="B32" s="125"/>
      <c r="C32" s="125"/>
      <c r="D32" s="125"/>
      <c r="E32" s="125"/>
      <c r="F32" s="125"/>
      <c r="G32" s="125"/>
      <c r="H32" s="125"/>
      <c r="I32" s="125"/>
      <c r="J32" s="141"/>
      <c r="K32" s="142"/>
      <c r="L32" s="142"/>
      <c r="M32" s="210"/>
      <c r="N32" s="143"/>
      <c r="O32" s="125"/>
      <c r="P32" s="141"/>
      <c r="Q32" s="142"/>
      <c r="R32" s="142"/>
      <c r="S32" s="210"/>
      <c r="T32" s="143"/>
      <c r="U32" s="125"/>
      <c r="V32" s="125"/>
      <c r="W32" s="125"/>
      <c r="X32" s="125"/>
      <c r="Y32" s="125"/>
      <c r="Z32" s="125"/>
    </row>
    <row r="33" spans="1:26" x14ac:dyDescent="0.2">
      <c r="A33" s="130">
        <v>21</v>
      </c>
      <c r="B33" s="125"/>
      <c r="C33" s="125"/>
      <c r="D33" s="125"/>
      <c r="E33" s="125"/>
      <c r="F33" s="125"/>
      <c r="G33" s="125"/>
      <c r="H33" s="125"/>
      <c r="I33" s="125"/>
      <c r="J33" s="141"/>
      <c r="K33" s="133"/>
      <c r="L33" s="133"/>
      <c r="M33" s="210"/>
      <c r="N33" s="133"/>
      <c r="O33" s="125"/>
      <c r="P33" s="141"/>
      <c r="Q33" s="133"/>
      <c r="R33" s="133"/>
      <c r="S33" s="210"/>
      <c r="T33" s="133"/>
      <c r="U33" s="125"/>
      <c r="V33" s="125"/>
      <c r="W33" s="125"/>
      <c r="X33" s="125"/>
      <c r="Y33" s="125"/>
      <c r="Z33" s="125"/>
    </row>
    <row r="34" spans="1:26" x14ac:dyDescent="0.2">
      <c r="A34" s="130">
        <v>22</v>
      </c>
      <c r="B34" s="125"/>
      <c r="C34" s="125"/>
      <c r="D34" s="125"/>
      <c r="E34" s="125"/>
      <c r="F34" s="125"/>
      <c r="G34" s="125"/>
      <c r="H34" s="125"/>
      <c r="I34" s="125"/>
      <c r="J34" s="141"/>
      <c r="K34" s="142"/>
      <c r="L34" s="142"/>
      <c r="M34" s="210"/>
      <c r="N34" s="143"/>
      <c r="O34" s="125"/>
      <c r="P34" s="141"/>
      <c r="Q34" s="142"/>
      <c r="R34" s="142"/>
      <c r="S34" s="210"/>
      <c r="T34" s="143"/>
      <c r="U34" s="125"/>
      <c r="V34" s="125"/>
      <c r="W34" s="125"/>
      <c r="X34" s="125"/>
      <c r="Y34" s="125"/>
      <c r="Z34" s="125"/>
    </row>
    <row r="35" spans="1:26" x14ac:dyDescent="0.2">
      <c r="A35" s="130">
        <v>23</v>
      </c>
      <c r="B35" s="125"/>
      <c r="C35" s="125"/>
      <c r="D35" s="125"/>
      <c r="E35" s="125"/>
      <c r="F35" s="125"/>
      <c r="G35" s="125"/>
      <c r="H35" s="125"/>
      <c r="I35" s="125"/>
      <c r="J35" s="141"/>
      <c r="K35" s="133"/>
      <c r="L35" s="133"/>
      <c r="M35" s="210"/>
      <c r="N35" s="133"/>
      <c r="O35" s="125"/>
      <c r="P35" s="141"/>
      <c r="Q35" s="133"/>
      <c r="R35" s="133"/>
      <c r="S35" s="210"/>
      <c r="T35" s="133"/>
      <c r="U35" s="125"/>
      <c r="V35" s="125"/>
      <c r="W35" s="125"/>
      <c r="X35" s="125"/>
      <c r="Y35" s="125"/>
      <c r="Z35" s="125"/>
    </row>
    <row r="36" spans="1:26" x14ac:dyDescent="0.2">
      <c r="A36" s="130">
        <v>24</v>
      </c>
      <c r="B36" s="125"/>
      <c r="C36" s="125"/>
      <c r="D36" s="125"/>
      <c r="E36" s="125"/>
      <c r="F36" s="125"/>
      <c r="G36" s="125"/>
      <c r="H36" s="125"/>
      <c r="I36" s="125"/>
      <c r="J36" s="141"/>
      <c r="K36" s="142"/>
      <c r="L36" s="142"/>
      <c r="M36" s="210"/>
      <c r="N36" s="143"/>
      <c r="O36" s="125"/>
      <c r="P36" s="141"/>
      <c r="Q36" s="142"/>
      <c r="R36" s="142"/>
      <c r="S36" s="210"/>
      <c r="T36" s="143"/>
      <c r="U36" s="125"/>
      <c r="V36" s="125"/>
      <c r="W36" s="125"/>
      <c r="X36" s="125"/>
      <c r="Y36" s="125"/>
      <c r="Z36" s="125"/>
    </row>
    <row r="37" spans="1:26" x14ac:dyDescent="0.2">
      <c r="A37" s="130">
        <v>25</v>
      </c>
      <c r="B37" s="125"/>
      <c r="C37" s="125"/>
      <c r="D37" s="125"/>
      <c r="E37" s="125"/>
      <c r="F37" s="125"/>
      <c r="G37" s="125"/>
      <c r="H37" s="125"/>
      <c r="I37" s="125"/>
      <c r="J37" s="141"/>
      <c r="K37" s="133"/>
      <c r="L37" s="133"/>
      <c r="M37" s="210"/>
      <c r="N37" s="133"/>
      <c r="O37" s="125"/>
      <c r="P37" s="141"/>
      <c r="Q37" s="133"/>
      <c r="R37" s="133"/>
      <c r="S37" s="210"/>
      <c r="T37" s="133"/>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18">
    <mergeCell ref="D7:F7"/>
    <mergeCell ref="G7:H7"/>
    <mergeCell ref="D11:E11"/>
    <mergeCell ref="G11:H11"/>
    <mergeCell ref="P11:R11"/>
    <mergeCell ref="J11:L11"/>
    <mergeCell ref="M11:N11"/>
    <mergeCell ref="J7:N7"/>
    <mergeCell ref="P7:T7"/>
    <mergeCell ref="S11:T11"/>
    <mergeCell ref="C4:H4"/>
    <mergeCell ref="P5:T5"/>
    <mergeCell ref="Q6:R6"/>
    <mergeCell ref="J4:T4"/>
    <mergeCell ref="C5:E5"/>
    <mergeCell ref="G5:H5"/>
    <mergeCell ref="J5:N5"/>
    <mergeCell ref="K6:L6"/>
  </mergeCells>
  <hyperlinks>
    <hyperlink ref="A1" location="IGAP!A1" display="IGAP!A1"/>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4.140625" style="127" customWidth="1"/>
    <col min="4" max="4" width="11.85546875" style="127" customWidth="1"/>
    <col min="5" max="5" width="1.7109375" style="127" customWidth="1"/>
    <col min="6" max="6" width="15.42578125" style="127" customWidth="1"/>
    <col min="7" max="7" width="11.85546875" style="127" customWidth="1"/>
    <col min="8" max="8" width="1.7109375" style="127" customWidth="1"/>
    <col min="9" max="9" width="10.42578125" style="127" bestFit="1" customWidth="1"/>
    <col min="10" max="10" width="13.140625" style="127" customWidth="1"/>
    <col min="11" max="11" width="15.85546875" style="127" customWidth="1"/>
    <col min="12" max="12" width="1.7109375" style="127" customWidth="1"/>
    <col min="13" max="13" width="12.28515625" style="127" customWidth="1"/>
    <col min="14" max="14" width="16.85546875" style="127" customWidth="1"/>
    <col min="15" max="15" width="1.7109375" style="127" customWidth="1"/>
    <col min="16" max="16" width="15.7109375" style="127" customWidth="1"/>
    <col min="17" max="17" width="17.7109375" style="127" customWidth="1"/>
    <col min="18" max="18" width="1.7109375" style="127" customWidth="1"/>
    <col min="19" max="26" width="14.28515625" style="127" customWidth="1"/>
    <col min="27" max="16384" width="11.42578125" style="127"/>
  </cols>
  <sheetData>
    <row r="1" spans="1:2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 x14ac:dyDescent="0.2">
      <c r="A2" s="13" t="s">
        <v>444</v>
      </c>
      <c r="B2" s="125"/>
      <c r="C2" s="239" t="s">
        <v>787</v>
      </c>
      <c r="D2" s="241"/>
      <c r="E2" s="241"/>
      <c r="F2" s="241"/>
      <c r="G2" s="241"/>
      <c r="H2" s="241"/>
      <c r="I2" s="241"/>
      <c r="J2" s="241"/>
      <c r="K2" s="241"/>
      <c r="L2" s="241"/>
      <c r="M2" s="241"/>
      <c r="N2" s="241"/>
      <c r="O2" s="241"/>
      <c r="P2" s="241"/>
      <c r="Q2" s="241"/>
      <c r="R2" s="125"/>
      <c r="S2" s="125"/>
      <c r="T2" s="125"/>
      <c r="U2" s="125"/>
      <c r="V2" s="125"/>
      <c r="W2" s="125"/>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6.5" thickBot="1" x14ac:dyDescent="0.25">
      <c r="A4" s="35" t="s">
        <v>446</v>
      </c>
      <c r="B4" s="125"/>
      <c r="C4" s="388" t="s">
        <v>612</v>
      </c>
      <c r="D4" s="388"/>
      <c r="E4" s="125"/>
      <c r="F4" s="375" t="s">
        <v>612</v>
      </c>
      <c r="G4" s="374"/>
      <c r="H4" s="125"/>
      <c r="I4" s="372" t="s">
        <v>612</v>
      </c>
      <c r="J4" s="373"/>
      <c r="K4" s="374"/>
      <c r="L4" s="125"/>
      <c r="M4" s="375" t="s">
        <v>612</v>
      </c>
      <c r="N4" s="374"/>
      <c r="O4" s="125"/>
      <c r="P4" s="375" t="s">
        <v>612</v>
      </c>
      <c r="Q4" s="374"/>
      <c r="R4" s="125"/>
      <c r="S4" s="125"/>
      <c r="T4" s="125"/>
      <c r="U4" s="125"/>
      <c r="V4" s="125"/>
      <c r="W4" s="125"/>
      <c r="X4" s="125"/>
      <c r="Y4" s="125"/>
      <c r="Z4" s="125"/>
    </row>
    <row r="5" spans="1:26" ht="16.5" thickBot="1" x14ac:dyDescent="0.25">
      <c r="A5" s="135" t="s">
        <v>445</v>
      </c>
      <c r="B5" s="125"/>
      <c r="C5" s="388" t="s">
        <v>509</v>
      </c>
      <c r="D5" s="388"/>
      <c r="E5" s="125"/>
      <c r="F5" s="372" t="s">
        <v>515</v>
      </c>
      <c r="G5" s="374"/>
      <c r="H5" s="125"/>
      <c r="I5" s="372" t="s">
        <v>513</v>
      </c>
      <c r="J5" s="373"/>
      <c r="K5" s="374"/>
      <c r="L5" s="125"/>
      <c r="M5" s="372" t="s">
        <v>514</v>
      </c>
      <c r="N5" s="374"/>
      <c r="O5" s="125"/>
      <c r="P5" s="372" t="s">
        <v>497</v>
      </c>
      <c r="Q5" s="374"/>
      <c r="R5" s="125"/>
      <c r="S5" s="125"/>
      <c r="T5" s="125"/>
      <c r="U5" s="125"/>
      <c r="V5" s="125"/>
      <c r="W5" s="125"/>
      <c r="X5" s="125"/>
      <c r="Y5" s="125"/>
      <c r="Z5" s="125"/>
    </row>
    <row r="6" spans="1:26" ht="16.5" thickBot="1" x14ac:dyDescent="0.25">
      <c r="A6" s="125"/>
      <c r="B6" s="125"/>
      <c r="C6" s="389" t="s">
        <v>776</v>
      </c>
      <c r="D6" s="389"/>
      <c r="E6" s="125"/>
      <c r="F6" s="125"/>
      <c r="G6" s="125"/>
      <c r="H6" s="125"/>
      <c r="I6" s="125"/>
      <c r="J6" s="125"/>
      <c r="K6" s="125"/>
      <c r="L6" s="125"/>
      <c r="M6" s="125"/>
      <c r="N6" s="125"/>
      <c r="O6" s="125"/>
      <c r="P6" s="125"/>
      <c r="Q6" s="125"/>
      <c r="R6" s="125"/>
      <c r="S6" s="125"/>
      <c r="T6" s="125"/>
      <c r="U6" s="125"/>
      <c r="V6" s="125"/>
      <c r="W6" s="125"/>
      <c r="X6" s="125"/>
      <c r="Y6" s="125"/>
      <c r="Z6" s="125"/>
    </row>
    <row r="7" spans="1:26" ht="16.5" thickBot="1" x14ac:dyDescent="0.25">
      <c r="A7" s="125"/>
      <c r="B7" s="125"/>
      <c r="C7" s="381" t="s">
        <v>463</v>
      </c>
      <c r="D7" s="382"/>
      <c r="E7" s="125"/>
      <c r="F7" s="381" t="s">
        <v>841</v>
      </c>
      <c r="G7" s="382"/>
      <c r="H7" s="125"/>
      <c r="I7" s="390" t="s">
        <v>846</v>
      </c>
      <c r="J7" s="390"/>
      <c r="K7" s="390"/>
      <c r="L7" s="125"/>
      <c r="M7" s="390" t="s">
        <v>222</v>
      </c>
      <c r="N7" s="390"/>
      <c r="O7" s="125"/>
      <c r="P7" s="381" t="s">
        <v>842</v>
      </c>
      <c r="Q7" s="382"/>
      <c r="R7" s="125"/>
      <c r="S7" s="125"/>
      <c r="T7" s="125"/>
      <c r="U7" s="125"/>
      <c r="V7" s="125"/>
      <c r="W7" s="125"/>
      <c r="X7" s="125"/>
      <c r="Y7" s="125"/>
      <c r="Z7" s="125"/>
    </row>
    <row r="8" spans="1:26" ht="16.5" thickBot="1" x14ac:dyDescent="0.25">
      <c r="A8" s="145" t="s">
        <v>645</v>
      </c>
      <c r="B8" s="125"/>
      <c r="C8" s="145" t="s">
        <v>636</v>
      </c>
      <c r="D8" s="145" t="s">
        <v>426</v>
      </c>
      <c r="E8" s="125"/>
      <c r="F8" s="125"/>
      <c r="G8" s="145" t="s">
        <v>426</v>
      </c>
      <c r="H8" s="125"/>
      <c r="I8" s="145" t="s">
        <v>636</v>
      </c>
      <c r="J8" s="145" t="s">
        <v>426</v>
      </c>
      <c r="K8" s="145" t="s">
        <v>427</v>
      </c>
      <c r="L8" s="154"/>
      <c r="M8" s="145" t="s">
        <v>636</v>
      </c>
      <c r="N8" s="145" t="s">
        <v>426</v>
      </c>
      <c r="O8" s="125"/>
      <c r="P8" s="145" t="s">
        <v>636</v>
      </c>
      <c r="Q8" s="145" t="s">
        <v>426</v>
      </c>
      <c r="R8" s="125"/>
      <c r="S8" s="125"/>
      <c r="T8" s="125"/>
      <c r="U8" s="125"/>
      <c r="V8" s="125"/>
      <c r="W8" s="125"/>
      <c r="X8" s="125"/>
      <c r="Y8" s="125"/>
      <c r="Z8" s="125"/>
    </row>
    <row r="9" spans="1:26" x14ac:dyDescent="0.2">
      <c r="A9" s="214" t="s">
        <v>644</v>
      </c>
      <c r="B9" s="126"/>
      <c r="C9" s="126"/>
      <c r="D9" s="216">
        <v>1</v>
      </c>
      <c r="E9" s="126"/>
      <c r="F9" s="128"/>
      <c r="G9" s="216">
        <v>0</v>
      </c>
      <c r="H9" s="126"/>
      <c r="I9" s="126"/>
      <c r="J9" s="216">
        <v>1</v>
      </c>
      <c r="K9" s="216">
        <v>1</v>
      </c>
      <c r="L9" s="126"/>
      <c r="M9" s="126"/>
      <c r="N9" s="216">
        <v>1</v>
      </c>
      <c r="O9" s="126"/>
      <c r="P9" s="126"/>
      <c r="Q9" s="216">
        <v>1</v>
      </c>
      <c r="R9" s="125"/>
      <c r="S9" s="125"/>
      <c r="T9" s="125"/>
      <c r="U9" s="125"/>
      <c r="V9" s="125"/>
      <c r="W9" s="125"/>
      <c r="X9" s="125"/>
      <c r="Y9" s="125"/>
      <c r="Z9" s="125"/>
    </row>
    <row r="10" spans="1:26" s="129" customFormat="1" x14ac:dyDescent="0.2">
      <c r="A10" s="218" t="s">
        <v>642</v>
      </c>
      <c r="B10" s="219"/>
      <c r="C10" s="219"/>
      <c r="D10" s="220">
        <f>COUNT(D13:D37)</f>
        <v>1</v>
      </c>
      <c r="E10" s="219"/>
      <c r="F10" s="222"/>
      <c r="G10" s="220">
        <f>COUNT(G13:G37)</f>
        <v>1</v>
      </c>
      <c r="H10" s="219"/>
      <c r="I10" s="219"/>
      <c r="J10" s="220">
        <f>COUNT(J13:J37)</f>
        <v>1</v>
      </c>
      <c r="K10" s="220">
        <f>COUNT(K13:K37)</f>
        <v>1</v>
      </c>
      <c r="L10" s="219"/>
      <c r="M10" s="219"/>
      <c r="N10" s="220">
        <f>COUNT(N13:N37)</f>
        <v>1</v>
      </c>
      <c r="O10" s="219"/>
      <c r="P10" s="219"/>
      <c r="Q10" s="220">
        <f>COUNT(Q13:Q37)</f>
        <v>5</v>
      </c>
      <c r="R10" s="126"/>
      <c r="S10" s="126"/>
      <c r="T10" s="126"/>
      <c r="U10" s="126"/>
      <c r="V10" s="126"/>
      <c r="W10" s="126"/>
      <c r="X10" s="126"/>
      <c r="Y10" s="126"/>
      <c r="Z10" s="126"/>
    </row>
    <row r="11" spans="1:26" x14ac:dyDescent="0.2">
      <c r="A11" s="221" t="s">
        <v>643</v>
      </c>
      <c r="B11" s="219"/>
      <c r="C11" s="383" t="s">
        <v>132</v>
      </c>
      <c r="D11" s="384"/>
      <c r="E11" s="219"/>
      <c r="F11" s="383" t="s">
        <v>23</v>
      </c>
      <c r="G11" s="383"/>
      <c r="H11" s="219"/>
      <c r="I11" s="383" t="s">
        <v>879</v>
      </c>
      <c r="J11" s="383"/>
      <c r="K11" s="383"/>
      <c r="L11" s="219"/>
      <c r="M11" s="383" t="s">
        <v>31</v>
      </c>
      <c r="N11" s="383"/>
      <c r="O11" s="219"/>
      <c r="P11" s="383" t="s">
        <v>30</v>
      </c>
      <c r="Q11" s="383"/>
      <c r="R11" s="125"/>
      <c r="S11" s="125"/>
      <c r="T11" s="125"/>
      <c r="U11" s="125"/>
      <c r="V11" s="125"/>
      <c r="W11" s="125"/>
      <c r="X11" s="125"/>
      <c r="Y11" s="125"/>
      <c r="Z11" s="125"/>
    </row>
    <row r="12" spans="1:26" x14ac:dyDescent="0.2">
      <c r="A12" s="130" t="s">
        <v>317</v>
      </c>
      <c r="B12" s="125"/>
      <c r="C12" s="131" t="s">
        <v>434</v>
      </c>
      <c r="D12" s="131" t="s">
        <v>635</v>
      </c>
      <c r="E12" s="125"/>
      <c r="F12" s="131" t="s">
        <v>265</v>
      </c>
      <c r="G12" s="131" t="s">
        <v>3</v>
      </c>
      <c r="H12" s="125"/>
      <c r="I12" s="131" t="s">
        <v>434</v>
      </c>
      <c r="J12" s="131" t="s">
        <v>0</v>
      </c>
      <c r="K12" s="131" t="s">
        <v>0</v>
      </c>
      <c r="L12" s="125"/>
      <c r="M12" s="131" t="s">
        <v>434</v>
      </c>
      <c r="N12" s="131" t="s">
        <v>0</v>
      </c>
      <c r="O12" s="125"/>
      <c r="P12" s="131" t="s">
        <v>433</v>
      </c>
      <c r="Q12" s="131" t="s">
        <v>3</v>
      </c>
      <c r="R12" s="125"/>
      <c r="S12" s="125"/>
      <c r="T12" s="125"/>
      <c r="U12" s="125"/>
      <c r="V12" s="125"/>
      <c r="W12" s="125"/>
      <c r="X12" s="125"/>
      <c r="Y12" s="125"/>
      <c r="Z12" s="125"/>
    </row>
    <row r="13" spans="1:26" x14ac:dyDescent="0.25">
      <c r="A13" s="130">
        <v>1</v>
      </c>
      <c r="B13" s="125"/>
      <c r="C13" s="340">
        <v>1</v>
      </c>
      <c r="D13" s="146">
        <v>3</v>
      </c>
      <c r="E13" s="125"/>
      <c r="F13" s="132">
        <v>1</v>
      </c>
      <c r="G13" s="133">
        <v>5</v>
      </c>
      <c r="H13" s="125"/>
      <c r="I13" s="340">
        <v>1</v>
      </c>
      <c r="J13" s="105">
        <v>30</v>
      </c>
      <c r="K13" s="133">
        <v>20</v>
      </c>
      <c r="L13" s="125"/>
      <c r="M13" s="340">
        <v>1</v>
      </c>
      <c r="N13" s="133">
        <v>3</v>
      </c>
      <c r="O13" s="125"/>
      <c r="P13" s="147">
        <v>0</v>
      </c>
      <c r="Q13" s="133">
        <v>0</v>
      </c>
      <c r="R13" s="125"/>
      <c r="S13" s="125"/>
      <c r="T13" s="125"/>
      <c r="U13" s="125"/>
      <c r="V13" s="125"/>
      <c r="W13" s="125"/>
      <c r="X13" s="125"/>
      <c r="Y13" s="125"/>
      <c r="Z13" s="125"/>
    </row>
    <row r="14" spans="1:26" x14ac:dyDescent="0.25">
      <c r="A14" s="130">
        <v>2</v>
      </c>
      <c r="B14" s="125"/>
      <c r="C14" s="340"/>
      <c r="D14" s="148"/>
      <c r="E14" s="125"/>
      <c r="F14" s="125"/>
      <c r="G14" s="125"/>
      <c r="H14" s="125"/>
      <c r="I14" s="340"/>
      <c r="J14" s="343"/>
      <c r="K14" s="142"/>
      <c r="L14" s="125"/>
      <c r="M14" s="340"/>
      <c r="N14" s="142"/>
      <c r="O14" s="125"/>
      <c r="P14" s="147">
        <v>25</v>
      </c>
      <c r="Q14" s="149">
        <v>1</v>
      </c>
      <c r="R14" s="125"/>
      <c r="S14" s="125"/>
      <c r="T14" s="125"/>
      <c r="U14" s="125"/>
      <c r="V14" s="125"/>
      <c r="W14" s="125"/>
      <c r="X14" s="125"/>
      <c r="Y14" s="125"/>
      <c r="Z14" s="125"/>
    </row>
    <row r="15" spans="1:26" x14ac:dyDescent="0.25">
      <c r="A15" s="130">
        <v>3</v>
      </c>
      <c r="B15" s="125"/>
      <c r="C15" s="340"/>
      <c r="D15" s="146"/>
      <c r="E15" s="125"/>
      <c r="F15" s="125"/>
      <c r="G15" s="125"/>
      <c r="H15" s="125"/>
      <c r="I15" s="340"/>
      <c r="J15" s="105"/>
      <c r="K15" s="133"/>
      <c r="L15" s="125"/>
      <c r="M15" s="340"/>
      <c r="N15" s="133"/>
      <c r="O15" s="125"/>
      <c r="P15" s="147">
        <v>50</v>
      </c>
      <c r="Q15" s="133">
        <v>2.5</v>
      </c>
      <c r="R15" s="125"/>
      <c r="S15" s="125"/>
      <c r="T15" s="125"/>
      <c r="U15" s="125"/>
      <c r="V15" s="125"/>
      <c r="W15" s="125"/>
      <c r="X15" s="125"/>
      <c r="Y15" s="125"/>
      <c r="Z15" s="125"/>
    </row>
    <row r="16" spans="1:26" x14ac:dyDescent="0.25">
      <c r="A16" s="130">
        <v>4</v>
      </c>
      <c r="B16" s="125"/>
      <c r="C16" s="340"/>
      <c r="D16" s="148"/>
      <c r="E16" s="125"/>
      <c r="F16" s="125"/>
      <c r="G16" s="125"/>
      <c r="H16" s="125"/>
      <c r="I16" s="340"/>
      <c r="J16" s="343"/>
      <c r="K16" s="142"/>
      <c r="L16" s="125"/>
      <c r="M16" s="340"/>
      <c r="N16" s="142"/>
      <c r="O16" s="125"/>
      <c r="P16" s="147">
        <v>75</v>
      </c>
      <c r="Q16" s="149">
        <v>4</v>
      </c>
      <c r="R16" s="125"/>
      <c r="S16" s="125"/>
      <c r="T16" s="125"/>
      <c r="U16" s="125"/>
      <c r="V16" s="125"/>
      <c r="W16" s="125"/>
      <c r="X16" s="125"/>
      <c r="Y16" s="125"/>
      <c r="Z16" s="125"/>
    </row>
    <row r="17" spans="1:26" x14ac:dyDescent="0.25">
      <c r="A17" s="130">
        <v>5</v>
      </c>
      <c r="B17" s="125"/>
      <c r="C17" s="340"/>
      <c r="D17" s="146"/>
      <c r="E17" s="125"/>
      <c r="F17" s="125"/>
      <c r="G17" s="125"/>
      <c r="H17" s="125"/>
      <c r="I17" s="340"/>
      <c r="J17" s="105"/>
      <c r="K17" s="133"/>
      <c r="L17" s="125"/>
      <c r="M17" s="340"/>
      <c r="N17" s="133"/>
      <c r="O17" s="125"/>
      <c r="P17" s="147">
        <v>100</v>
      </c>
      <c r="Q17" s="133">
        <v>6</v>
      </c>
      <c r="R17" s="125"/>
      <c r="S17" s="125"/>
      <c r="T17" s="125"/>
      <c r="U17" s="125"/>
      <c r="V17" s="125"/>
      <c r="W17" s="125"/>
      <c r="X17" s="125"/>
      <c r="Y17" s="125"/>
      <c r="Z17" s="125"/>
    </row>
    <row r="18" spans="1:26" x14ac:dyDescent="0.25">
      <c r="A18" s="130">
        <v>6</v>
      </c>
      <c r="B18" s="125"/>
      <c r="C18" s="340"/>
      <c r="D18" s="148"/>
      <c r="E18" s="125"/>
      <c r="F18" s="125"/>
      <c r="G18" s="125"/>
      <c r="H18" s="125"/>
      <c r="I18" s="340"/>
      <c r="J18" s="343"/>
      <c r="K18" s="142"/>
      <c r="L18" s="125"/>
      <c r="M18" s="340"/>
      <c r="N18" s="142"/>
      <c r="O18" s="125"/>
      <c r="P18" s="147"/>
      <c r="Q18" s="149"/>
      <c r="R18" s="125"/>
      <c r="S18" s="125"/>
      <c r="T18" s="125"/>
      <c r="U18" s="125"/>
      <c r="V18" s="125"/>
      <c r="W18" s="125"/>
      <c r="X18" s="125"/>
      <c r="Y18" s="125"/>
      <c r="Z18" s="125"/>
    </row>
    <row r="19" spans="1:26" x14ac:dyDescent="0.25">
      <c r="A19" s="130">
        <v>7</v>
      </c>
      <c r="B19" s="125"/>
      <c r="C19" s="340"/>
      <c r="D19" s="146"/>
      <c r="E19" s="125"/>
      <c r="F19" s="125"/>
      <c r="G19" s="125"/>
      <c r="H19" s="125"/>
      <c r="I19" s="340"/>
      <c r="J19" s="133"/>
      <c r="K19" s="133"/>
      <c r="L19" s="125"/>
      <c r="M19" s="340"/>
      <c r="N19" s="133"/>
      <c r="O19" s="125"/>
      <c r="P19" s="147"/>
      <c r="Q19" s="133"/>
      <c r="R19" s="125"/>
      <c r="S19" s="125"/>
      <c r="T19" s="125"/>
      <c r="U19" s="125"/>
      <c r="V19" s="125"/>
      <c r="W19" s="125"/>
      <c r="X19" s="125"/>
      <c r="Y19" s="125"/>
      <c r="Z19" s="125"/>
    </row>
    <row r="20" spans="1:26" x14ac:dyDescent="0.25">
      <c r="A20" s="130">
        <v>8</v>
      </c>
      <c r="B20" s="125"/>
      <c r="C20" s="340"/>
      <c r="D20" s="148"/>
      <c r="E20" s="125"/>
      <c r="F20" s="125"/>
      <c r="G20" s="125"/>
      <c r="H20" s="125"/>
      <c r="I20" s="340"/>
      <c r="J20" s="142"/>
      <c r="K20" s="142"/>
      <c r="L20" s="125"/>
      <c r="M20" s="340"/>
      <c r="N20" s="142"/>
      <c r="O20" s="125"/>
      <c r="P20" s="147"/>
      <c r="Q20" s="149"/>
      <c r="R20" s="125"/>
      <c r="S20" s="125"/>
      <c r="T20" s="125"/>
      <c r="U20" s="125"/>
      <c r="V20" s="125"/>
      <c r="W20" s="125"/>
      <c r="X20" s="125"/>
      <c r="Y20" s="125"/>
      <c r="Z20" s="125"/>
    </row>
    <row r="21" spans="1:26" x14ac:dyDescent="0.2">
      <c r="A21" s="130">
        <v>9</v>
      </c>
      <c r="B21" s="125"/>
      <c r="C21" s="141"/>
      <c r="D21" s="146"/>
      <c r="E21" s="125"/>
      <c r="F21" s="125"/>
      <c r="G21" s="125"/>
      <c r="H21" s="125"/>
      <c r="I21" s="141"/>
      <c r="J21" s="133"/>
      <c r="K21" s="133"/>
      <c r="L21" s="125"/>
      <c r="M21" s="141"/>
      <c r="N21" s="133"/>
      <c r="O21" s="125"/>
      <c r="P21" s="147"/>
      <c r="Q21" s="133"/>
      <c r="R21" s="125"/>
      <c r="S21" s="125"/>
      <c r="T21" s="125"/>
      <c r="U21" s="125"/>
      <c r="V21" s="125"/>
      <c r="W21" s="125"/>
      <c r="X21" s="125"/>
      <c r="Y21" s="125"/>
      <c r="Z21" s="125"/>
    </row>
    <row r="22" spans="1:26" x14ac:dyDescent="0.2">
      <c r="A22" s="130">
        <v>10</v>
      </c>
      <c r="B22" s="125"/>
      <c r="C22" s="141"/>
      <c r="D22" s="148"/>
      <c r="E22" s="125"/>
      <c r="F22" s="125"/>
      <c r="G22" s="125"/>
      <c r="H22" s="125"/>
      <c r="I22" s="141"/>
      <c r="J22" s="142"/>
      <c r="K22" s="142"/>
      <c r="L22" s="125"/>
      <c r="M22" s="141"/>
      <c r="N22" s="142"/>
      <c r="O22" s="125"/>
      <c r="P22" s="147"/>
      <c r="Q22" s="149"/>
      <c r="R22" s="125"/>
      <c r="S22" s="125"/>
      <c r="T22" s="125"/>
      <c r="U22" s="125"/>
      <c r="V22" s="125"/>
      <c r="W22" s="125"/>
      <c r="X22" s="125"/>
      <c r="Y22" s="125"/>
      <c r="Z22" s="125"/>
    </row>
    <row r="23" spans="1:26" x14ac:dyDescent="0.2">
      <c r="A23" s="130">
        <v>11</v>
      </c>
      <c r="B23" s="125"/>
      <c r="C23" s="141"/>
      <c r="D23" s="146"/>
      <c r="E23" s="125"/>
      <c r="F23" s="125"/>
      <c r="G23" s="125"/>
      <c r="H23" s="125"/>
      <c r="I23" s="141"/>
      <c r="J23" s="133"/>
      <c r="K23" s="133"/>
      <c r="L23" s="125"/>
      <c r="M23" s="141"/>
      <c r="N23" s="133"/>
      <c r="O23" s="125"/>
      <c r="P23" s="147"/>
      <c r="Q23" s="133"/>
      <c r="R23" s="125"/>
      <c r="S23" s="125"/>
      <c r="T23" s="125"/>
      <c r="U23" s="125"/>
      <c r="V23" s="125"/>
      <c r="W23" s="125"/>
      <c r="X23" s="125"/>
      <c r="Y23" s="125"/>
      <c r="Z23" s="125"/>
    </row>
    <row r="24" spans="1:26" x14ac:dyDescent="0.2">
      <c r="A24" s="130">
        <v>12</v>
      </c>
      <c r="B24" s="125"/>
      <c r="C24" s="141"/>
      <c r="D24" s="148"/>
      <c r="E24" s="125"/>
      <c r="F24" s="125"/>
      <c r="G24" s="125"/>
      <c r="H24" s="125"/>
      <c r="I24" s="141"/>
      <c r="J24" s="142"/>
      <c r="K24" s="142"/>
      <c r="L24" s="125"/>
      <c r="M24" s="141"/>
      <c r="N24" s="142"/>
      <c r="O24" s="125"/>
      <c r="P24" s="147"/>
      <c r="Q24" s="149"/>
      <c r="R24" s="125"/>
      <c r="S24" s="125"/>
      <c r="T24" s="125"/>
      <c r="U24" s="125"/>
      <c r="V24" s="125"/>
      <c r="W24" s="125"/>
      <c r="X24" s="125"/>
      <c r="Y24" s="125"/>
      <c r="Z24" s="125"/>
    </row>
    <row r="25" spans="1:26" x14ac:dyDescent="0.2">
      <c r="A25" s="130">
        <v>13</v>
      </c>
      <c r="B25" s="125"/>
      <c r="C25" s="141"/>
      <c r="D25" s="146"/>
      <c r="E25" s="125"/>
      <c r="F25" s="125"/>
      <c r="G25" s="125"/>
      <c r="H25" s="125"/>
      <c r="I25" s="141"/>
      <c r="J25" s="133"/>
      <c r="K25" s="133"/>
      <c r="L25" s="125"/>
      <c r="M25" s="141"/>
      <c r="N25" s="133"/>
      <c r="O25" s="125"/>
      <c r="P25" s="147"/>
      <c r="Q25" s="133"/>
      <c r="R25" s="125"/>
      <c r="S25" s="125"/>
      <c r="T25" s="125"/>
      <c r="U25" s="125"/>
      <c r="V25" s="125"/>
      <c r="W25" s="125"/>
      <c r="X25" s="125"/>
      <c r="Y25" s="125"/>
      <c r="Z25" s="125"/>
    </row>
    <row r="26" spans="1:26" x14ac:dyDescent="0.2">
      <c r="A26" s="130">
        <v>14</v>
      </c>
      <c r="B26" s="125"/>
      <c r="C26" s="141"/>
      <c r="D26" s="148"/>
      <c r="E26" s="125"/>
      <c r="F26" s="125"/>
      <c r="G26" s="125"/>
      <c r="H26" s="125"/>
      <c r="I26" s="141"/>
      <c r="J26" s="142"/>
      <c r="K26" s="142"/>
      <c r="L26" s="125"/>
      <c r="M26" s="141"/>
      <c r="N26" s="142"/>
      <c r="O26" s="125"/>
      <c r="P26" s="147"/>
      <c r="Q26" s="149"/>
      <c r="R26" s="125"/>
      <c r="S26" s="125"/>
      <c r="T26" s="125"/>
      <c r="U26" s="125"/>
      <c r="V26" s="125"/>
      <c r="W26" s="125"/>
      <c r="X26" s="125"/>
      <c r="Y26" s="125"/>
      <c r="Z26" s="125"/>
    </row>
    <row r="27" spans="1:26" x14ac:dyDescent="0.2">
      <c r="A27" s="130">
        <v>15</v>
      </c>
      <c r="B27" s="125"/>
      <c r="C27" s="141"/>
      <c r="D27" s="146"/>
      <c r="E27" s="125"/>
      <c r="F27" s="125"/>
      <c r="G27" s="125"/>
      <c r="H27" s="125"/>
      <c r="I27" s="141"/>
      <c r="J27" s="133"/>
      <c r="K27" s="133"/>
      <c r="L27" s="125"/>
      <c r="M27" s="141"/>
      <c r="N27" s="133"/>
      <c r="O27" s="125"/>
      <c r="P27" s="147"/>
      <c r="Q27" s="133"/>
      <c r="R27" s="125"/>
      <c r="S27" s="125"/>
      <c r="T27" s="125"/>
      <c r="U27" s="125"/>
      <c r="V27" s="125"/>
      <c r="W27" s="125"/>
      <c r="X27" s="125"/>
      <c r="Y27" s="125"/>
      <c r="Z27" s="125"/>
    </row>
    <row r="28" spans="1:26" x14ac:dyDescent="0.2">
      <c r="A28" s="130">
        <v>16</v>
      </c>
      <c r="B28" s="125"/>
      <c r="C28" s="141"/>
      <c r="D28" s="148"/>
      <c r="E28" s="125"/>
      <c r="F28" s="125"/>
      <c r="G28" s="125"/>
      <c r="H28" s="125"/>
      <c r="I28" s="141"/>
      <c r="J28" s="142"/>
      <c r="K28" s="142"/>
      <c r="L28" s="125"/>
      <c r="M28" s="141"/>
      <c r="N28" s="142"/>
      <c r="O28" s="125"/>
      <c r="P28" s="147"/>
      <c r="Q28" s="149"/>
      <c r="R28" s="125"/>
      <c r="S28" s="125"/>
      <c r="T28" s="125"/>
      <c r="U28" s="125"/>
      <c r="V28" s="125"/>
      <c r="W28" s="125"/>
      <c r="X28" s="125"/>
      <c r="Y28" s="125"/>
      <c r="Z28" s="125"/>
    </row>
    <row r="29" spans="1:26" x14ac:dyDescent="0.2">
      <c r="A29" s="130">
        <v>17</v>
      </c>
      <c r="B29" s="125"/>
      <c r="C29" s="141"/>
      <c r="D29" s="146"/>
      <c r="E29" s="125"/>
      <c r="F29" s="125"/>
      <c r="G29" s="125"/>
      <c r="H29" s="125"/>
      <c r="I29" s="141"/>
      <c r="J29" s="133"/>
      <c r="K29" s="133"/>
      <c r="L29" s="125"/>
      <c r="M29" s="141"/>
      <c r="N29" s="133"/>
      <c r="O29" s="125"/>
      <c r="P29" s="147"/>
      <c r="Q29" s="133"/>
      <c r="R29" s="125"/>
      <c r="S29" s="125"/>
      <c r="T29" s="125"/>
      <c r="U29" s="125"/>
      <c r="V29" s="125"/>
      <c r="W29" s="125"/>
      <c r="X29" s="125"/>
      <c r="Y29" s="125"/>
      <c r="Z29" s="125"/>
    </row>
    <row r="30" spans="1:26" x14ac:dyDescent="0.2">
      <c r="A30" s="130">
        <v>18</v>
      </c>
      <c r="B30" s="125"/>
      <c r="C30" s="141"/>
      <c r="D30" s="148"/>
      <c r="E30" s="125"/>
      <c r="F30" s="125"/>
      <c r="G30" s="125"/>
      <c r="H30" s="125"/>
      <c r="I30" s="141"/>
      <c r="J30" s="142"/>
      <c r="K30" s="142"/>
      <c r="L30" s="125"/>
      <c r="M30" s="141"/>
      <c r="N30" s="142"/>
      <c r="O30" s="125"/>
      <c r="P30" s="147"/>
      <c r="Q30" s="149"/>
      <c r="R30" s="125"/>
      <c r="S30" s="125"/>
      <c r="T30" s="125"/>
      <c r="U30" s="125"/>
      <c r="V30" s="125"/>
      <c r="W30" s="125"/>
      <c r="X30" s="125"/>
      <c r="Y30" s="125"/>
      <c r="Z30" s="125"/>
    </row>
    <row r="31" spans="1:26" x14ac:dyDescent="0.2">
      <c r="A31" s="130">
        <v>19</v>
      </c>
      <c r="B31" s="125"/>
      <c r="C31" s="141"/>
      <c r="D31" s="146"/>
      <c r="E31" s="125"/>
      <c r="F31" s="125"/>
      <c r="G31" s="125"/>
      <c r="H31" s="125"/>
      <c r="I31" s="141"/>
      <c r="J31" s="133"/>
      <c r="K31" s="133"/>
      <c r="L31" s="125"/>
      <c r="M31" s="141"/>
      <c r="N31" s="133"/>
      <c r="O31" s="125"/>
      <c r="P31" s="147"/>
      <c r="Q31" s="133"/>
      <c r="R31" s="125"/>
      <c r="S31" s="125"/>
      <c r="T31" s="125"/>
      <c r="U31" s="125"/>
      <c r="V31" s="125"/>
      <c r="W31" s="125"/>
      <c r="X31" s="125"/>
      <c r="Y31" s="125"/>
      <c r="Z31" s="125"/>
    </row>
    <row r="32" spans="1:26" x14ac:dyDescent="0.2">
      <c r="A32" s="130">
        <v>20</v>
      </c>
      <c r="B32" s="125"/>
      <c r="C32" s="141"/>
      <c r="D32" s="148"/>
      <c r="E32" s="125"/>
      <c r="F32" s="125"/>
      <c r="G32" s="125"/>
      <c r="H32" s="125"/>
      <c r="I32" s="141"/>
      <c r="J32" s="142"/>
      <c r="K32" s="142"/>
      <c r="L32" s="125"/>
      <c r="M32" s="141"/>
      <c r="N32" s="142"/>
      <c r="O32" s="125"/>
      <c r="P32" s="147"/>
      <c r="Q32" s="149"/>
      <c r="R32" s="125"/>
      <c r="S32" s="125"/>
      <c r="T32" s="125"/>
      <c r="U32" s="125"/>
      <c r="V32" s="125"/>
      <c r="W32" s="125"/>
      <c r="X32" s="125"/>
      <c r="Y32" s="125"/>
      <c r="Z32" s="125"/>
    </row>
    <row r="33" spans="1:26" x14ac:dyDescent="0.2">
      <c r="A33" s="130">
        <v>21</v>
      </c>
      <c r="B33" s="125"/>
      <c r="C33" s="141"/>
      <c r="D33" s="146"/>
      <c r="E33" s="125"/>
      <c r="F33" s="125"/>
      <c r="G33" s="125"/>
      <c r="H33" s="125"/>
      <c r="I33" s="141"/>
      <c r="J33" s="133"/>
      <c r="K33" s="133"/>
      <c r="L33" s="125"/>
      <c r="M33" s="141"/>
      <c r="N33" s="133"/>
      <c r="O33" s="125"/>
      <c r="P33" s="147"/>
      <c r="Q33" s="133"/>
      <c r="R33" s="125"/>
      <c r="S33" s="125"/>
      <c r="T33" s="125"/>
      <c r="U33" s="125"/>
      <c r="V33" s="125"/>
      <c r="W33" s="125"/>
      <c r="X33" s="125"/>
      <c r="Y33" s="125"/>
      <c r="Z33" s="125"/>
    </row>
    <row r="34" spans="1:26" x14ac:dyDescent="0.2">
      <c r="A34" s="130">
        <v>22</v>
      </c>
      <c r="B34" s="125"/>
      <c r="C34" s="141"/>
      <c r="D34" s="148"/>
      <c r="E34" s="125"/>
      <c r="F34" s="125"/>
      <c r="G34" s="125"/>
      <c r="H34" s="125"/>
      <c r="I34" s="141"/>
      <c r="J34" s="142"/>
      <c r="K34" s="142"/>
      <c r="L34" s="125"/>
      <c r="M34" s="141"/>
      <c r="N34" s="142"/>
      <c r="O34" s="125"/>
      <c r="P34" s="147"/>
      <c r="Q34" s="149"/>
      <c r="R34" s="125"/>
      <c r="S34" s="125"/>
      <c r="T34" s="125"/>
      <c r="U34" s="125"/>
      <c r="V34" s="125"/>
      <c r="W34" s="125"/>
      <c r="X34" s="125"/>
      <c r="Y34" s="125"/>
      <c r="Z34" s="125"/>
    </row>
    <row r="35" spans="1:26" x14ac:dyDescent="0.2">
      <c r="A35" s="130">
        <v>23</v>
      </c>
      <c r="B35" s="125"/>
      <c r="C35" s="141"/>
      <c r="D35" s="146"/>
      <c r="E35" s="125"/>
      <c r="F35" s="125"/>
      <c r="G35" s="125"/>
      <c r="H35" s="125"/>
      <c r="I35" s="141"/>
      <c r="J35" s="133"/>
      <c r="K35" s="133"/>
      <c r="L35" s="125"/>
      <c r="M35" s="141"/>
      <c r="N35" s="133"/>
      <c r="O35" s="125"/>
      <c r="P35" s="147"/>
      <c r="Q35" s="133"/>
      <c r="R35" s="125"/>
      <c r="S35" s="125"/>
      <c r="T35" s="125"/>
      <c r="U35" s="125"/>
      <c r="V35" s="125"/>
      <c r="W35" s="125"/>
      <c r="X35" s="125"/>
      <c r="Y35" s="125"/>
      <c r="Z35" s="125"/>
    </row>
    <row r="36" spans="1:26" x14ac:dyDescent="0.2">
      <c r="A36" s="130">
        <v>24</v>
      </c>
      <c r="B36" s="125"/>
      <c r="C36" s="141"/>
      <c r="D36" s="148"/>
      <c r="E36" s="125"/>
      <c r="F36" s="125"/>
      <c r="G36" s="125"/>
      <c r="H36" s="125"/>
      <c r="I36" s="141"/>
      <c r="J36" s="142"/>
      <c r="K36" s="142"/>
      <c r="L36" s="125"/>
      <c r="M36" s="141"/>
      <c r="N36" s="142"/>
      <c r="O36" s="125"/>
      <c r="P36" s="147"/>
      <c r="Q36" s="149"/>
      <c r="R36" s="125"/>
      <c r="S36" s="125"/>
      <c r="T36" s="125"/>
      <c r="U36" s="125"/>
      <c r="V36" s="125"/>
      <c r="W36" s="125"/>
      <c r="X36" s="125"/>
      <c r="Y36" s="125"/>
      <c r="Z36" s="125"/>
    </row>
    <row r="37" spans="1:26" x14ac:dyDescent="0.2">
      <c r="A37" s="130">
        <v>25</v>
      </c>
      <c r="B37" s="125"/>
      <c r="C37" s="141"/>
      <c r="D37" s="146"/>
      <c r="E37" s="125"/>
      <c r="F37" s="125"/>
      <c r="G37" s="125"/>
      <c r="H37" s="125"/>
      <c r="I37" s="141"/>
      <c r="J37" s="133"/>
      <c r="K37" s="133"/>
      <c r="L37" s="125"/>
      <c r="M37" s="141"/>
      <c r="N37" s="133"/>
      <c r="O37" s="125"/>
      <c r="P37" s="147"/>
      <c r="Q37" s="133"/>
      <c r="R37" s="125"/>
      <c r="S37" s="125"/>
      <c r="T37" s="125"/>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21">
    <mergeCell ref="F7:G7"/>
    <mergeCell ref="P7:Q7"/>
    <mergeCell ref="C6:D6"/>
    <mergeCell ref="F5:G5"/>
    <mergeCell ref="I5:K5"/>
    <mergeCell ref="M5:N5"/>
    <mergeCell ref="P5:Q5"/>
    <mergeCell ref="C5:D5"/>
    <mergeCell ref="C7:D7"/>
    <mergeCell ref="I7:K7"/>
    <mergeCell ref="M7:N7"/>
    <mergeCell ref="C4:D4"/>
    <mergeCell ref="I4:K4"/>
    <mergeCell ref="M4:N4"/>
    <mergeCell ref="F4:G4"/>
    <mergeCell ref="P4:Q4"/>
    <mergeCell ref="C11:D11"/>
    <mergeCell ref="F11:G11"/>
    <mergeCell ref="I11:K11"/>
    <mergeCell ref="M11:N11"/>
    <mergeCell ref="P11:Q11"/>
  </mergeCells>
  <hyperlinks>
    <hyperlink ref="A1" location="IGAP!A1" display="IGAP!A1"/>
  </hyperlinks>
  <pageMargins left="0.7" right="0.7" top="0.75" bottom="0.75" header="0.3" footer="0.3"/>
  <pageSetup paperSize="9" scale="5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BM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1.7109375" style="127" customWidth="1"/>
    <col min="4" max="4" width="11.5703125" style="127" customWidth="1"/>
    <col min="5" max="5" width="1.7109375" style="127" customWidth="1"/>
    <col min="6" max="6" width="8.5703125" style="127" bestFit="1" customWidth="1"/>
    <col min="7" max="7" width="11.85546875" style="127" customWidth="1"/>
    <col min="8" max="8" width="1.7109375" style="127" customWidth="1"/>
    <col min="9" max="10" width="11.7109375" style="127" customWidth="1"/>
    <col min="11" max="11" width="1.7109375" style="127" customWidth="1"/>
    <col min="12" max="13" width="11.7109375" style="127" customWidth="1"/>
    <col min="14" max="14" width="15.140625" style="127" customWidth="1"/>
    <col min="15" max="15" width="1.7109375" style="127" customWidth="1"/>
    <col min="16" max="16" width="10.42578125" style="127" bestFit="1" customWidth="1"/>
    <col min="17" max="17" width="10.140625" style="127" customWidth="1"/>
    <col min="18" max="18" width="8.85546875" style="127" customWidth="1"/>
    <col min="19" max="19" width="9" style="127" customWidth="1"/>
    <col min="20" max="20" width="22" style="127" bestFit="1" customWidth="1"/>
    <col min="21" max="21" width="1.7109375" style="127" customWidth="1"/>
    <col min="22" max="29" width="14.28515625" style="127" customWidth="1"/>
    <col min="30" max="30" width="9.140625" style="127" bestFit="1" customWidth="1"/>
    <col min="31" max="31" width="7.85546875" style="127" bestFit="1" customWidth="1"/>
    <col min="32" max="32" width="10.42578125" style="127" customWidth="1"/>
    <col min="33" max="33" width="11.7109375" style="127" bestFit="1" customWidth="1"/>
    <col min="34" max="34" width="11.85546875" style="127" customWidth="1"/>
    <col min="35" max="35" width="1.7109375" style="127" customWidth="1"/>
    <col min="36" max="36" width="11.42578125" style="127" bestFit="1" customWidth="1"/>
    <col min="37" max="37" width="10.42578125" style="127" customWidth="1"/>
    <col min="38" max="38" width="13.28515625" style="127" customWidth="1"/>
    <col min="39" max="39" width="1.7109375" style="127" customWidth="1"/>
    <col min="40" max="40" width="11.7109375" style="127" bestFit="1" customWidth="1"/>
    <col min="41" max="41" width="11" style="127" customWidth="1"/>
    <col min="42" max="42" width="10.7109375" style="127" customWidth="1"/>
    <col min="43" max="43" width="1.7109375" style="127" customWidth="1"/>
    <col min="44" max="44" width="11.7109375" style="127" bestFit="1" customWidth="1"/>
    <col min="45" max="45" width="7.85546875" style="127" bestFit="1" customWidth="1"/>
    <col min="46" max="46" width="11.42578125" style="127" bestFit="1" customWidth="1"/>
    <col min="47" max="47" width="9" style="127" bestFit="1" customWidth="1"/>
    <col min="48" max="48" width="10" style="127" bestFit="1" customWidth="1"/>
    <col min="49" max="49" width="9.85546875" style="127" bestFit="1" customWidth="1"/>
    <col min="50" max="50" width="1.7109375" style="127" customWidth="1"/>
    <col min="51" max="51" width="14.140625" style="127" customWidth="1"/>
    <col min="52" max="52" width="9.140625" style="127" bestFit="1" customWidth="1"/>
    <col min="53" max="53" width="12.85546875" style="127" customWidth="1"/>
    <col min="54" max="54" width="11.42578125" style="127"/>
    <col min="55" max="65" width="11.42578125" style="150"/>
    <col min="66" max="16384" width="11.42578125" style="127"/>
  </cols>
  <sheetData>
    <row r="1" spans="1:65"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BC1" s="127"/>
      <c r="BD1" s="127"/>
      <c r="BE1" s="127"/>
      <c r="BF1" s="127"/>
      <c r="BG1" s="127"/>
      <c r="BH1" s="127"/>
      <c r="BI1" s="127"/>
      <c r="BJ1" s="127"/>
      <c r="BK1" s="127"/>
      <c r="BL1" s="127"/>
      <c r="BM1" s="127"/>
    </row>
    <row r="2" spans="1:65" ht="21" x14ac:dyDescent="0.2">
      <c r="A2" s="13" t="s">
        <v>444</v>
      </c>
      <c r="B2" s="125"/>
      <c r="C2" s="239" t="s">
        <v>1083</v>
      </c>
      <c r="D2" s="240"/>
      <c r="E2" s="240"/>
      <c r="F2" s="239"/>
      <c r="G2" s="244"/>
      <c r="H2" s="240"/>
      <c r="I2" s="240"/>
      <c r="J2" s="240"/>
      <c r="K2" s="240"/>
      <c r="L2" s="240"/>
      <c r="M2" s="240"/>
      <c r="N2" s="240"/>
      <c r="O2" s="240"/>
      <c r="P2" s="240"/>
      <c r="Q2" s="240"/>
      <c r="R2" s="240"/>
      <c r="S2" s="240"/>
      <c r="T2" s="240"/>
      <c r="U2" s="125"/>
      <c r="V2" s="125"/>
      <c r="W2" s="125"/>
      <c r="X2" s="125"/>
      <c r="Y2" s="125"/>
      <c r="Z2" s="125"/>
      <c r="AA2" s="125"/>
      <c r="AB2" s="125"/>
      <c r="AC2" s="125"/>
      <c r="BC2" s="127"/>
      <c r="BD2" s="127"/>
      <c r="BE2" s="127"/>
      <c r="BF2" s="127"/>
      <c r="BG2" s="127"/>
      <c r="BH2" s="127"/>
      <c r="BI2" s="127"/>
      <c r="BJ2" s="127"/>
      <c r="BK2" s="127"/>
      <c r="BL2" s="127"/>
      <c r="BM2" s="127"/>
    </row>
    <row r="3" spans="1:65"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BC3" s="127"/>
      <c r="BD3" s="127"/>
      <c r="BE3" s="127"/>
      <c r="BF3" s="127"/>
      <c r="BG3" s="127"/>
      <c r="BH3" s="127"/>
      <c r="BI3" s="127"/>
      <c r="BJ3" s="127"/>
      <c r="BK3" s="127"/>
      <c r="BL3" s="127"/>
      <c r="BM3" s="127"/>
    </row>
    <row r="4" spans="1:65" ht="16.5" thickBot="1" x14ac:dyDescent="0.25">
      <c r="A4" s="35" t="s">
        <v>446</v>
      </c>
      <c r="B4" s="125"/>
      <c r="C4" s="388" t="s">
        <v>326</v>
      </c>
      <c r="D4" s="388"/>
      <c r="E4" s="125"/>
      <c r="F4" s="388" t="s">
        <v>439</v>
      </c>
      <c r="G4" s="388"/>
      <c r="H4" s="125"/>
      <c r="I4" s="375" t="s">
        <v>326</v>
      </c>
      <c r="J4" s="376"/>
      <c r="K4" s="125"/>
      <c r="L4" s="394" t="s">
        <v>592</v>
      </c>
      <c r="M4" s="394"/>
      <c r="N4" s="394"/>
      <c r="O4" s="125"/>
      <c r="P4" s="394" t="s">
        <v>1084</v>
      </c>
      <c r="Q4" s="394"/>
      <c r="R4" s="394"/>
      <c r="S4" s="394"/>
      <c r="T4" s="394"/>
      <c r="U4" s="125"/>
      <c r="V4" s="125"/>
      <c r="W4" s="125"/>
      <c r="X4" s="125"/>
      <c r="Y4" s="125"/>
      <c r="Z4" s="125"/>
      <c r="AA4" s="125"/>
      <c r="AB4" s="125"/>
      <c r="AC4" s="125"/>
    </row>
    <row r="5" spans="1:65" ht="16.5" thickBot="1" x14ac:dyDescent="0.25">
      <c r="A5" s="135" t="s">
        <v>445</v>
      </c>
      <c r="B5" s="125"/>
      <c r="C5" s="388" t="s">
        <v>509</v>
      </c>
      <c r="D5" s="388"/>
      <c r="E5" s="125"/>
      <c r="F5" s="388" t="s">
        <v>509</v>
      </c>
      <c r="G5" s="388"/>
      <c r="H5" s="125"/>
      <c r="I5" s="375" t="s">
        <v>520</v>
      </c>
      <c r="J5" s="373"/>
      <c r="K5" s="125"/>
      <c r="L5" s="375" t="s">
        <v>516</v>
      </c>
      <c r="M5" s="376"/>
      <c r="N5" s="377"/>
      <c r="O5" s="125"/>
      <c r="P5" s="375" t="s">
        <v>515</v>
      </c>
      <c r="Q5" s="376"/>
      <c r="R5" s="376"/>
      <c r="S5" s="376"/>
      <c r="T5" s="376"/>
      <c r="U5" s="125"/>
      <c r="V5" s="125"/>
      <c r="W5" s="125"/>
      <c r="X5" s="125"/>
      <c r="Y5" s="125"/>
      <c r="Z5" s="125"/>
      <c r="AA5" s="125"/>
      <c r="AB5" s="125"/>
      <c r="AC5" s="125"/>
    </row>
    <row r="6" spans="1:65" ht="16.5" thickBot="1" x14ac:dyDescent="0.25">
      <c r="A6" s="125"/>
      <c r="B6" s="125"/>
      <c r="C6" s="389" t="s">
        <v>776</v>
      </c>
      <c r="D6" s="389"/>
      <c r="E6" s="125"/>
      <c r="F6" s="392" t="s">
        <v>776</v>
      </c>
      <c r="G6" s="393"/>
      <c r="H6" s="125"/>
      <c r="I6" s="375" t="s">
        <v>521</v>
      </c>
      <c r="J6" s="373"/>
      <c r="K6" s="125"/>
      <c r="L6" s="375" t="s">
        <v>779</v>
      </c>
      <c r="M6" s="376"/>
      <c r="N6" s="377"/>
      <c r="O6" s="125"/>
      <c r="P6" s="125"/>
      <c r="Q6" s="391" t="s">
        <v>436</v>
      </c>
      <c r="R6" s="391"/>
      <c r="S6" s="125"/>
      <c r="T6" s="217" t="s">
        <v>774</v>
      </c>
      <c r="U6" s="125"/>
      <c r="V6" s="125"/>
      <c r="W6" s="125"/>
      <c r="X6" s="125"/>
      <c r="Y6" s="125"/>
      <c r="Z6" s="125"/>
      <c r="AA6" s="125"/>
      <c r="AB6" s="125"/>
      <c r="AC6" s="125"/>
    </row>
    <row r="7" spans="1:65" ht="16.5" thickBot="1" x14ac:dyDescent="0.25">
      <c r="A7" s="125"/>
      <c r="B7" s="125"/>
      <c r="C7" s="381" t="s">
        <v>463</v>
      </c>
      <c r="D7" s="382"/>
      <c r="E7" s="125"/>
      <c r="F7" s="381" t="s">
        <v>463</v>
      </c>
      <c r="G7" s="382"/>
      <c r="H7" s="125"/>
      <c r="I7" s="125"/>
      <c r="J7" s="155" t="s">
        <v>770</v>
      </c>
      <c r="K7" s="125"/>
      <c r="L7" s="381" t="s">
        <v>843</v>
      </c>
      <c r="M7" s="382"/>
      <c r="N7" s="382"/>
      <c r="O7" s="125"/>
      <c r="P7" s="395" t="s">
        <v>841</v>
      </c>
      <c r="Q7" s="396"/>
      <c r="R7" s="396"/>
      <c r="S7" s="396"/>
      <c r="T7" s="396"/>
      <c r="U7" s="125"/>
      <c r="V7" s="125"/>
      <c r="W7" s="125"/>
      <c r="X7" s="125"/>
      <c r="Y7" s="125"/>
      <c r="Z7" s="125"/>
      <c r="AA7" s="125"/>
      <c r="AB7" s="125"/>
      <c r="AC7" s="125"/>
    </row>
    <row r="8" spans="1:65" ht="16.5" thickBot="1" x14ac:dyDescent="0.25">
      <c r="A8" s="145" t="s">
        <v>645</v>
      </c>
      <c r="B8" s="125"/>
      <c r="C8" s="145" t="s">
        <v>636</v>
      </c>
      <c r="D8" s="145" t="s">
        <v>426</v>
      </c>
      <c r="E8" s="125"/>
      <c r="F8" s="145" t="s">
        <v>636</v>
      </c>
      <c r="G8" s="145" t="s">
        <v>426</v>
      </c>
      <c r="H8" s="125"/>
      <c r="I8" s="145" t="s">
        <v>636</v>
      </c>
      <c r="J8" s="156" t="s">
        <v>771</v>
      </c>
      <c r="K8" s="125"/>
      <c r="L8" s="145" t="s">
        <v>636</v>
      </c>
      <c r="M8" s="145" t="s">
        <v>426</v>
      </c>
      <c r="N8" s="145" t="s">
        <v>427</v>
      </c>
      <c r="O8" s="125"/>
      <c r="P8" s="145" t="s">
        <v>636</v>
      </c>
      <c r="Q8" s="145" t="s">
        <v>426</v>
      </c>
      <c r="R8" s="145" t="s">
        <v>427</v>
      </c>
      <c r="S8" s="153" t="s">
        <v>638</v>
      </c>
      <c r="T8" s="153" t="s">
        <v>637</v>
      </c>
      <c r="U8" s="125"/>
      <c r="V8" s="125"/>
      <c r="W8" s="125"/>
      <c r="X8" s="125"/>
      <c r="Y8" s="125"/>
      <c r="Z8" s="125"/>
      <c r="AA8" s="125"/>
      <c r="AB8" s="125"/>
      <c r="AC8" s="125"/>
    </row>
    <row r="9" spans="1:65" x14ac:dyDescent="0.2">
      <c r="A9" s="214" t="s">
        <v>644</v>
      </c>
      <c r="B9" s="126"/>
      <c r="C9" s="126"/>
      <c r="D9" s="216">
        <v>0</v>
      </c>
      <c r="E9" s="331"/>
      <c r="F9" s="126"/>
      <c r="G9" s="216">
        <v>0</v>
      </c>
      <c r="H9" s="126"/>
      <c r="I9" s="126"/>
      <c r="J9" s="216">
        <v>0</v>
      </c>
      <c r="K9" s="126"/>
      <c r="L9" s="126"/>
      <c r="M9" s="216">
        <v>1</v>
      </c>
      <c r="N9" s="216">
        <v>1</v>
      </c>
      <c r="O9" s="126"/>
      <c r="P9" s="126"/>
      <c r="Q9" s="216">
        <v>1</v>
      </c>
      <c r="R9" s="216">
        <v>1</v>
      </c>
      <c r="S9" s="126"/>
      <c r="T9" s="216">
        <v>1</v>
      </c>
      <c r="U9" s="125"/>
      <c r="V9" s="125"/>
      <c r="W9" s="125"/>
      <c r="X9" s="125"/>
      <c r="Y9" s="125"/>
      <c r="Z9" s="125"/>
      <c r="AA9" s="125"/>
      <c r="AB9" s="125"/>
      <c r="AC9" s="125"/>
    </row>
    <row r="10" spans="1:65" s="129" customFormat="1" x14ac:dyDescent="0.2">
      <c r="A10" s="218" t="s">
        <v>642</v>
      </c>
      <c r="B10" s="219"/>
      <c r="C10" s="219"/>
      <c r="D10" s="220">
        <f>COUNT(D13:D37)</f>
        <v>1</v>
      </c>
      <c r="E10" s="219"/>
      <c r="F10" s="219"/>
      <c r="G10" s="220">
        <f>COUNT(G13:G37)</f>
        <v>1</v>
      </c>
      <c r="H10" s="219"/>
      <c r="I10" s="219"/>
      <c r="J10" s="220">
        <f>COUNT(FROND_Prod!J13:J37)</f>
        <v>1</v>
      </c>
      <c r="K10" s="219"/>
      <c r="L10" s="219"/>
      <c r="M10" s="220">
        <f>COUNT(M13:M37)</f>
        <v>1</v>
      </c>
      <c r="N10" s="220">
        <f>COUNT(N13:N37)</f>
        <v>1</v>
      </c>
      <c r="O10" s="219"/>
      <c r="P10" s="219"/>
      <c r="Q10" s="220">
        <f>COUNT(Q13:Q37)</f>
        <v>1</v>
      </c>
      <c r="R10" s="220">
        <f>COUNT(R13:R37)</f>
        <v>1</v>
      </c>
      <c r="S10" s="219"/>
      <c r="T10" s="220">
        <f>COUNT(T13:T37)</f>
        <v>6</v>
      </c>
      <c r="U10" s="126"/>
      <c r="V10" s="126"/>
      <c r="W10" s="126"/>
      <c r="X10" s="126"/>
      <c r="Y10" s="126"/>
      <c r="Z10" s="126"/>
      <c r="AA10" s="126"/>
      <c r="AB10" s="126"/>
      <c r="AC10" s="126"/>
      <c r="BC10" s="151"/>
      <c r="BD10" s="151"/>
      <c r="BE10" s="151"/>
      <c r="BF10" s="151"/>
      <c r="BG10" s="151"/>
      <c r="BH10" s="151"/>
      <c r="BI10" s="151"/>
      <c r="BJ10" s="151"/>
      <c r="BK10" s="151"/>
      <c r="BL10" s="151"/>
      <c r="BM10" s="151"/>
    </row>
    <row r="11" spans="1:65" x14ac:dyDescent="0.2">
      <c r="A11" s="221" t="s">
        <v>643</v>
      </c>
      <c r="B11" s="219"/>
      <c r="C11" s="383" t="s">
        <v>133</v>
      </c>
      <c r="D11" s="384"/>
      <c r="E11" s="219"/>
      <c r="F11" s="383" t="s">
        <v>134</v>
      </c>
      <c r="G11" s="383"/>
      <c r="H11" s="219"/>
      <c r="I11" s="383" t="s">
        <v>306</v>
      </c>
      <c r="J11" s="384"/>
      <c r="K11" s="219"/>
      <c r="L11" s="383" t="s">
        <v>880</v>
      </c>
      <c r="M11" s="384"/>
      <c r="N11" s="384"/>
      <c r="O11" s="219"/>
      <c r="P11" s="383" t="s">
        <v>881</v>
      </c>
      <c r="Q11" s="383"/>
      <c r="R11" s="383"/>
      <c r="S11" s="383" t="s">
        <v>656</v>
      </c>
      <c r="T11" s="383"/>
      <c r="U11" s="125"/>
      <c r="V11" s="125"/>
      <c r="W11" s="125"/>
      <c r="X11" s="125"/>
      <c r="Y11" s="125"/>
      <c r="Z11" s="125"/>
      <c r="AA11" s="125"/>
      <c r="AB11" s="125"/>
      <c r="AC11" s="125"/>
    </row>
    <row r="12" spans="1:65" x14ac:dyDescent="0.2">
      <c r="A12" s="130" t="s">
        <v>317</v>
      </c>
      <c r="B12" s="125"/>
      <c r="C12" s="131" t="s">
        <v>434</v>
      </c>
      <c r="D12" s="131" t="s">
        <v>635</v>
      </c>
      <c r="E12" s="125"/>
      <c r="F12" s="131" t="s">
        <v>434</v>
      </c>
      <c r="G12" s="130" t="s">
        <v>635</v>
      </c>
      <c r="H12" s="125"/>
      <c r="I12" s="131" t="s">
        <v>434</v>
      </c>
      <c r="J12" s="131" t="s">
        <v>521</v>
      </c>
      <c r="K12" s="125"/>
      <c r="L12" s="131" t="s">
        <v>434</v>
      </c>
      <c r="M12" s="130" t="s">
        <v>3</v>
      </c>
      <c r="N12" s="130" t="s">
        <v>3</v>
      </c>
      <c r="O12" s="125"/>
      <c r="P12" s="131" t="s">
        <v>434</v>
      </c>
      <c r="Q12" s="130" t="s">
        <v>3</v>
      </c>
      <c r="R12" s="130" t="s">
        <v>3</v>
      </c>
      <c r="S12" s="130" t="s">
        <v>635</v>
      </c>
      <c r="T12" s="131" t="s">
        <v>798</v>
      </c>
      <c r="U12" s="125"/>
      <c r="V12" s="125"/>
      <c r="W12" s="125"/>
      <c r="X12" s="125"/>
      <c r="Y12" s="125"/>
      <c r="Z12" s="125"/>
      <c r="AA12" s="125"/>
      <c r="AB12" s="125"/>
      <c r="AC12" s="125"/>
    </row>
    <row r="13" spans="1:65" x14ac:dyDescent="0.25">
      <c r="A13" s="130">
        <v>1</v>
      </c>
      <c r="B13" s="125"/>
      <c r="C13" s="340">
        <v>1</v>
      </c>
      <c r="D13" s="346">
        <v>45</v>
      </c>
      <c r="E13" s="125"/>
      <c r="F13" s="141">
        <v>1</v>
      </c>
      <c r="G13" s="146">
        <v>400</v>
      </c>
      <c r="H13" s="125"/>
      <c r="I13" s="141">
        <v>1</v>
      </c>
      <c r="J13" s="146">
        <v>1</v>
      </c>
      <c r="K13" s="125"/>
      <c r="L13" s="340">
        <v>1</v>
      </c>
      <c r="M13" s="105">
        <v>136.80000000000001</v>
      </c>
      <c r="N13" s="105">
        <v>2.8</v>
      </c>
      <c r="O13" s="125"/>
      <c r="P13" s="141">
        <v>1</v>
      </c>
      <c r="Q13" s="133">
        <v>60</v>
      </c>
      <c r="R13" s="133">
        <v>10</v>
      </c>
      <c r="S13" s="210">
        <v>1</v>
      </c>
      <c r="T13" s="133">
        <v>0.01</v>
      </c>
      <c r="U13" s="125"/>
      <c r="V13" s="125"/>
      <c r="W13" s="125"/>
      <c r="X13" s="125"/>
      <c r="Y13" s="125"/>
      <c r="Z13" s="125"/>
      <c r="AA13" s="125"/>
      <c r="AB13" s="125"/>
      <c r="AC13" s="125"/>
    </row>
    <row r="14" spans="1:65" x14ac:dyDescent="0.25">
      <c r="A14" s="130">
        <v>2</v>
      </c>
      <c r="B14" s="125"/>
      <c r="C14" s="141"/>
      <c r="D14" s="148"/>
      <c r="E14" s="125"/>
      <c r="F14" s="141"/>
      <c r="G14" s="148"/>
      <c r="H14" s="125"/>
      <c r="I14" s="141"/>
      <c r="J14" s="152"/>
      <c r="K14" s="125"/>
      <c r="L14" s="340"/>
      <c r="M14" s="343"/>
      <c r="N14" s="343"/>
      <c r="O14" s="125"/>
      <c r="P14" s="141"/>
      <c r="Q14" s="142"/>
      <c r="R14" s="142"/>
      <c r="S14" s="210">
        <v>10</v>
      </c>
      <c r="T14" s="143">
        <v>0.2</v>
      </c>
      <c r="U14" s="125"/>
      <c r="V14" s="125"/>
      <c r="W14" s="125"/>
      <c r="X14" s="125"/>
      <c r="Y14" s="125"/>
      <c r="Z14" s="125"/>
      <c r="AA14" s="125"/>
      <c r="AB14" s="125"/>
      <c r="AC14" s="125"/>
    </row>
    <row r="15" spans="1:65" x14ac:dyDescent="0.25">
      <c r="A15" s="130">
        <v>3</v>
      </c>
      <c r="B15" s="125"/>
      <c r="C15" s="141"/>
      <c r="D15" s="146"/>
      <c r="E15" s="125"/>
      <c r="F15" s="141"/>
      <c r="G15" s="146"/>
      <c r="H15" s="125"/>
      <c r="I15" s="141"/>
      <c r="J15" s="146"/>
      <c r="K15" s="125"/>
      <c r="L15" s="340"/>
      <c r="M15" s="105"/>
      <c r="N15" s="105"/>
      <c r="O15" s="125"/>
      <c r="P15" s="141"/>
      <c r="Q15" s="133"/>
      <c r="R15" s="133"/>
      <c r="S15" s="210">
        <v>20</v>
      </c>
      <c r="T15" s="133">
        <v>0.4</v>
      </c>
      <c r="U15" s="125"/>
      <c r="V15" s="125"/>
      <c r="W15" s="125"/>
      <c r="X15" s="125"/>
      <c r="Y15" s="125"/>
      <c r="Z15" s="125"/>
      <c r="AA15" s="125"/>
      <c r="AB15" s="125"/>
      <c r="AC15" s="125"/>
    </row>
    <row r="16" spans="1:65" x14ac:dyDescent="0.25">
      <c r="A16" s="130">
        <v>4</v>
      </c>
      <c r="B16" s="125"/>
      <c r="C16" s="141"/>
      <c r="D16" s="148"/>
      <c r="E16" s="125"/>
      <c r="F16" s="141"/>
      <c r="G16" s="148"/>
      <c r="H16" s="125"/>
      <c r="I16" s="141"/>
      <c r="J16" s="152"/>
      <c r="K16" s="125"/>
      <c r="L16" s="340"/>
      <c r="M16" s="343"/>
      <c r="N16" s="343"/>
      <c r="O16" s="125"/>
      <c r="P16" s="141"/>
      <c r="Q16" s="142"/>
      <c r="R16" s="142"/>
      <c r="S16" s="210">
        <v>30</v>
      </c>
      <c r="T16" s="143">
        <v>0.65</v>
      </c>
      <c r="U16" s="125"/>
      <c r="V16" s="125"/>
      <c r="W16" s="125"/>
      <c r="X16" s="125"/>
      <c r="Y16" s="125"/>
      <c r="Z16" s="125"/>
      <c r="AA16" s="125"/>
      <c r="AB16" s="125"/>
      <c r="AC16" s="125"/>
    </row>
    <row r="17" spans="1:29" x14ac:dyDescent="0.2">
      <c r="A17" s="130">
        <v>5</v>
      </c>
      <c r="B17" s="125"/>
      <c r="C17" s="141"/>
      <c r="D17" s="146"/>
      <c r="E17" s="125"/>
      <c r="F17" s="141"/>
      <c r="G17" s="146"/>
      <c r="H17" s="125"/>
      <c r="I17" s="141"/>
      <c r="J17" s="146"/>
      <c r="K17" s="125"/>
      <c r="L17" s="141"/>
      <c r="M17" s="133"/>
      <c r="N17" s="133"/>
      <c r="O17" s="125"/>
      <c r="P17" s="141"/>
      <c r="Q17" s="133"/>
      <c r="R17" s="133"/>
      <c r="S17" s="210">
        <v>40</v>
      </c>
      <c r="T17" s="133">
        <v>1</v>
      </c>
      <c r="U17" s="125"/>
      <c r="V17" s="125"/>
      <c r="W17" s="125"/>
      <c r="X17" s="125"/>
      <c r="Y17" s="125"/>
      <c r="Z17" s="125"/>
      <c r="AA17" s="125"/>
      <c r="AB17" s="125"/>
      <c r="AC17" s="125"/>
    </row>
    <row r="18" spans="1:29" x14ac:dyDescent="0.2">
      <c r="A18" s="130">
        <v>6</v>
      </c>
      <c r="B18" s="125"/>
      <c r="C18" s="141"/>
      <c r="D18" s="148"/>
      <c r="E18" s="125"/>
      <c r="F18" s="141"/>
      <c r="G18" s="148"/>
      <c r="H18" s="125"/>
      <c r="I18" s="141"/>
      <c r="J18" s="152"/>
      <c r="K18" s="125"/>
      <c r="L18" s="141"/>
      <c r="M18" s="142"/>
      <c r="N18" s="142"/>
      <c r="O18" s="125"/>
      <c r="P18" s="141"/>
      <c r="Q18" s="142"/>
      <c r="R18" s="142"/>
      <c r="S18" s="210">
        <v>50</v>
      </c>
      <c r="T18" s="143">
        <v>1.5</v>
      </c>
      <c r="U18" s="125"/>
      <c r="V18" s="125"/>
      <c r="W18" s="125"/>
      <c r="X18" s="125"/>
      <c r="Y18" s="125"/>
      <c r="Z18" s="125"/>
      <c r="AA18" s="125"/>
      <c r="AB18" s="125"/>
      <c r="AC18" s="125"/>
    </row>
    <row r="19" spans="1:29" x14ac:dyDescent="0.25">
      <c r="A19" s="130">
        <v>7</v>
      </c>
      <c r="B19" s="125"/>
      <c r="C19" s="141"/>
      <c r="D19" s="146"/>
      <c r="E19" s="125"/>
      <c r="F19" s="141"/>
      <c r="G19" s="146"/>
      <c r="H19" s="125"/>
      <c r="I19" s="141"/>
      <c r="J19" s="146"/>
      <c r="K19" s="125"/>
      <c r="L19" s="141"/>
      <c r="M19" s="133"/>
      <c r="N19" s="133"/>
      <c r="O19" s="125"/>
      <c r="P19" s="325"/>
      <c r="Q19" s="133"/>
      <c r="R19" s="133"/>
      <c r="S19" s="124"/>
      <c r="T19" s="133"/>
      <c r="U19" s="125"/>
      <c r="V19" s="125"/>
      <c r="W19" s="125"/>
      <c r="X19" s="125"/>
      <c r="Y19" s="125"/>
      <c r="Z19" s="125"/>
      <c r="AA19" s="125"/>
      <c r="AB19" s="125"/>
      <c r="AC19" s="125"/>
    </row>
    <row r="20" spans="1:29" x14ac:dyDescent="0.2">
      <c r="A20" s="130">
        <v>8</v>
      </c>
      <c r="B20" s="125"/>
      <c r="C20" s="141"/>
      <c r="D20" s="148"/>
      <c r="E20" s="125"/>
      <c r="F20" s="141"/>
      <c r="G20" s="148"/>
      <c r="H20" s="125"/>
      <c r="I20" s="141"/>
      <c r="J20" s="152"/>
      <c r="K20" s="125"/>
      <c r="L20" s="141"/>
      <c r="M20" s="142"/>
      <c r="N20" s="142"/>
      <c r="O20" s="125"/>
      <c r="P20" s="141"/>
      <c r="Q20" s="142"/>
      <c r="R20" s="142"/>
      <c r="S20" s="124"/>
      <c r="T20" s="143"/>
      <c r="U20" s="125"/>
      <c r="V20" s="125"/>
      <c r="W20" s="125"/>
      <c r="X20" s="125"/>
      <c r="Y20" s="125"/>
      <c r="Z20" s="125"/>
      <c r="AA20" s="125"/>
      <c r="AB20" s="125"/>
      <c r="AC20" s="125"/>
    </row>
    <row r="21" spans="1:29" x14ac:dyDescent="0.2">
      <c r="A21" s="130">
        <v>9</v>
      </c>
      <c r="B21" s="125"/>
      <c r="C21" s="141"/>
      <c r="D21" s="146"/>
      <c r="E21" s="125"/>
      <c r="F21" s="141"/>
      <c r="G21" s="146"/>
      <c r="H21" s="125"/>
      <c r="I21" s="141"/>
      <c r="J21" s="146"/>
      <c r="K21" s="125"/>
      <c r="L21" s="141"/>
      <c r="M21" s="133"/>
      <c r="N21" s="133"/>
      <c r="O21" s="125"/>
      <c r="P21" s="141"/>
      <c r="Q21" s="133"/>
      <c r="R21" s="133"/>
      <c r="S21" s="124"/>
      <c r="T21" s="133"/>
      <c r="U21" s="125"/>
      <c r="V21" s="125"/>
      <c r="W21" s="125"/>
      <c r="X21" s="125"/>
      <c r="Y21" s="125"/>
      <c r="Z21" s="125"/>
      <c r="AA21" s="125"/>
      <c r="AB21" s="125"/>
      <c r="AC21" s="125"/>
    </row>
    <row r="22" spans="1:29" x14ac:dyDescent="0.2">
      <c r="A22" s="130">
        <v>10</v>
      </c>
      <c r="B22" s="125"/>
      <c r="C22" s="141"/>
      <c r="D22" s="148"/>
      <c r="E22" s="125"/>
      <c r="F22" s="141"/>
      <c r="G22" s="148"/>
      <c r="H22" s="125"/>
      <c r="I22" s="141"/>
      <c r="J22" s="152"/>
      <c r="K22" s="125"/>
      <c r="L22" s="141"/>
      <c r="M22" s="142"/>
      <c r="N22" s="142"/>
      <c r="O22" s="125"/>
      <c r="P22" s="141"/>
      <c r="Q22" s="142"/>
      <c r="R22" s="142"/>
      <c r="S22" s="124"/>
      <c r="T22" s="143"/>
      <c r="U22" s="125"/>
      <c r="V22" s="125"/>
      <c r="W22" s="125"/>
      <c r="X22" s="125"/>
      <c r="Y22" s="125"/>
      <c r="Z22" s="125"/>
      <c r="AA22" s="125"/>
      <c r="AB22" s="125"/>
      <c r="AC22" s="125"/>
    </row>
    <row r="23" spans="1:29" x14ac:dyDescent="0.2">
      <c r="A23" s="130">
        <v>11</v>
      </c>
      <c r="B23" s="125"/>
      <c r="C23" s="141"/>
      <c r="D23" s="146"/>
      <c r="E23" s="125"/>
      <c r="F23" s="141"/>
      <c r="G23" s="146"/>
      <c r="H23" s="125"/>
      <c r="I23" s="141"/>
      <c r="J23" s="146"/>
      <c r="K23" s="125"/>
      <c r="L23" s="141"/>
      <c r="M23" s="133"/>
      <c r="N23" s="133"/>
      <c r="O23" s="125"/>
      <c r="P23" s="141"/>
      <c r="Q23" s="133"/>
      <c r="R23" s="133"/>
      <c r="S23" s="124"/>
      <c r="T23" s="133"/>
      <c r="U23" s="125"/>
      <c r="V23" s="125"/>
      <c r="W23" s="125"/>
      <c r="X23" s="125"/>
      <c r="Y23" s="125"/>
      <c r="Z23" s="125"/>
      <c r="AA23" s="125"/>
      <c r="AB23" s="125"/>
      <c r="AC23" s="125"/>
    </row>
    <row r="24" spans="1:29" x14ac:dyDescent="0.2">
      <c r="A24" s="130">
        <v>12</v>
      </c>
      <c r="B24" s="125"/>
      <c r="C24" s="141"/>
      <c r="D24" s="148"/>
      <c r="E24" s="125"/>
      <c r="F24" s="141"/>
      <c r="G24" s="148"/>
      <c r="H24" s="125"/>
      <c r="I24" s="141"/>
      <c r="J24" s="152"/>
      <c r="K24" s="125"/>
      <c r="L24" s="141"/>
      <c r="M24" s="142"/>
      <c r="N24" s="142"/>
      <c r="O24" s="125"/>
      <c r="P24" s="141"/>
      <c r="Q24" s="142"/>
      <c r="R24" s="142"/>
      <c r="S24" s="124"/>
      <c r="T24" s="143"/>
      <c r="U24" s="125"/>
      <c r="V24" s="125"/>
      <c r="W24" s="125"/>
      <c r="X24" s="125"/>
      <c r="Y24" s="125"/>
      <c r="Z24" s="125"/>
      <c r="AA24" s="125"/>
      <c r="AB24" s="125"/>
      <c r="AC24" s="125"/>
    </row>
    <row r="25" spans="1:29" x14ac:dyDescent="0.2">
      <c r="A25" s="130">
        <v>13</v>
      </c>
      <c r="B25" s="125"/>
      <c r="C25" s="141"/>
      <c r="D25" s="146"/>
      <c r="E25" s="125"/>
      <c r="F25" s="141"/>
      <c r="G25" s="146"/>
      <c r="H25" s="125"/>
      <c r="I25" s="141"/>
      <c r="J25" s="146"/>
      <c r="K25" s="125"/>
      <c r="L25" s="141"/>
      <c r="M25" s="133"/>
      <c r="N25" s="133"/>
      <c r="O25" s="125"/>
      <c r="P25" s="141"/>
      <c r="Q25" s="133"/>
      <c r="R25" s="133"/>
      <c r="S25" s="124"/>
      <c r="T25" s="133"/>
      <c r="U25" s="125"/>
      <c r="V25" s="125"/>
      <c r="W25" s="125"/>
      <c r="X25" s="125"/>
      <c r="Y25" s="125"/>
      <c r="Z25" s="125"/>
      <c r="AA25" s="125"/>
      <c r="AB25" s="125"/>
      <c r="AC25" s="125"/>
    </row>
    <row r="26" spans="1:29" x14ac:dyDescent="0.2">
      <c r="A26" s="130">
        <v>14</v>
      </c>
      <c r="B26" s="125"/>
      <c r="C26" s="141"/>
      <c r="D26" s="148"/>
      <c r="E26" s="125"/>
      <c r="F26" s="141"/>
      <c r="G26" s="148"/>
      <c r="H26" s="125"/>
      <c r="I26" s="141"/>
      <c r="J26" s="152"/>
      <c r="K26" s="125"/>
      <c r="L26" s="141"/>
      <c r="M26" s="142"/>
      <c r="N26" s="142"/>
      <c r="O26" s="125"/>
      <c r="P26" s="141"/>
      <c r="Q26" s="142"/>
      <c r="R26" s="142"/>
      <c r="S26" s="124"/>
      <c r="T26" s="143"/>
      <c r="U26" s="125"/>
      <c r="V26" s="125"/>
      <c r="W26" s="125"/>
      <c r="X26" s="125"/>
      <c r="Y26" s="125"/>
      <c r="Z26" s="125"/>
      <c r="AA26" s="125"/>
      <c r="AB26" s="125"/>
      <c r="AC26" s="125"/>
    </row>
    <row r="27" spans="1:29" x14ac:dyDescent="0.2">
      <c r="A27" s="130">
        <v>15</v>
      </c>
      <c r="B27" s="125"/>
      <c r="C27" s="141"/>
      <c r="D27" s="146"/>
      <c r="E27" s="125"/>
      <c r="F27" s="141"/>
      <c r="G27" s="146"/>
      <c r="H27" s="125"/>
      <c r="I27" s="141"/>
      <c r="J27" s="146"/>
      <c r="K27" s="125"/>
      <c r="L27" s="141"/>
      <c r="M27" s="133"/>
      <c r="N27" s="133"/>
      <c r="O27" s="125"/>
      <c r="P27" s="141"/>
      <c r="Q27" s="133"/>
      <c r="R27" s="133"/>
      <c r="S27" s="124"/>
      <c r="T27" s="133"/>
      <c r="U27" s="125"/>
      <c r="V27" s="125"/>
      <c r="W27" s="125"/>
      <c r="X27" s="125"/>
      <c r="Y27" s="125"/>
      <c r="Z27" s="125"/>
      <c r="AA27" s="125"/>
      <c r="AB27" s="125"/>
      <c r="AC27" s="125"/>
    </row>
    <row r="28" spans="1:29" x14ac:dyDescent="0.2">
      <c r="A28" s="130">
        <v>16</v>
      </c>
      <c r="B28" s="125"/>
      <c r="C28" s="141"/>
      <c r="D28" s="148"/>
      <c r="E28" s="125"/>
      <c r="F28" s="141"/>
      <c r="G28" s="148"/>
      <c r="H28" s="125"/>
      <c r="I28" s="141"/>
      <c r="J28" s="152"/>
      <c r="K28" s="125"/>
      <c r="L28" s="141"/>
      <c r="M28" s="142"/>
      <c r="N28" s="142"/>
      <c r="O28" s="125"/>
      <c r="P28" s="141"/>
      <c r="Q28" s="142"/>
      <c r="R28" s="142"/>
      <c r="S28" s="124"/>
      <c r="T28" s="143"/>
      <c r="U28" s="125"/>
      <c r="V28" s="125"/>
      <c r="W28" s="125"/>
      <c r="X28" s="125"/>
      <c r="Y28" s="125"/>
      <c r="Z28" s="125"/>
      <c r="AA28" s="125"/>
      <c r="AB28" s="125"/>
      <c r="AC28" s="125"/>
    </row>
    <row r="29" spans="1:29" x14ac:dyDescent="0.2">
      <c r="A29" s="130">
        <v>17</v>
      </c>
      <c r="B29" s="125"/>
      <c r="C29" s="141"/>
      <c r="D29" s="146"/>
      <c r="E29" s="125"/>
      <c r="F29" s="141"/>
      <c r="G29" s="146"/>
      <c r="H29" s="125"/>
      <c r="I29" s="141"/>
      <c r="J29" s="146"/>
      <c r="K29" s="125"/>
      <c r="L29" s="141"/>
      <c r="M29" s="133"/>
      <c r="N29" s="133"/>
      <c r="O29" s="125"/>
      <c r="P29" s="141"/>
      <c r="Q29" s="133"/>
      <c r="R29" s="133"/>
      <c r="S29" s="124"/>
      <c r="T29" s="133"/>
      <c r="U29" s="125"/>
      <c r="V29" s="125"/>
      <c r="W29" s="125"/>
      <c r="X29" s="125"/>
      <c r="Y29" s="125"/>
      <c r="Z29" s="125"/>
      <c r="AA29" s="125"/>
      <c r="AB29" s="125"/>
      <c r="AC29" s="125"/>
    </row>
    <row r="30" spans="1:29" x14ac:dyDescent="0.2">
      <c r="A30" s="130">
        <v>18</v>
      </c>
      <c r="B30" s="125"/>
      <c r="C30" s="141"/>
      <c r="D30" s="148"/>
      <c r="E30" s="125"/>
      <c r="F30" s="141"/>
      <c r="G30" s="148"/>
      <c r="H30" s="125"/>
      <c r="I30" s="141"/>
      <c r="J30" s="152"/>
      <c r="K30" s="125"/>
      <c r="L30" s="141"/>
      <c r="M30" s="142"/>
      <c r="N30" s="142"/>
      <c r="O30" s="125"/>
      <c r="P30" s="141"/>
      <c r="Q30" s="142"/>
      <c r="R30" s="142"/>
      <c r="S30" s="124"/>
      <c r="T30" s="143"/>
      <c r="U30" s="125"/>
      <c r="V30" s="125"/>
      <c r="W30" s="125"/>
      <c r="X30" s="125"/>
      <c r="Y30" s="125"/>
      <c r="Z30" s="125"/>
      <c r="AA30" s="125"/>
      <c r="AB30" s="125"/>
      <c r="AC30" s="125"/>
    </row>
    <row r="31" spans="1:29" x14ac:dyDescent="0.2">
      <c r="A31" s="130">
        <v>19</v>
      </c>
      <c r="B31" s="125"/>
      <c r="C31" s="141"/>
      <c r="D31" s="146"/>
      <c r="E31" s="125"/>
      <c r="F31" s="141"/>
      <c r="G31" s="146"/>
      <c r="H31" s="125"/>
      <c r="I31" s="141"/>
      <c r="J31" s="146"/>
      <c r="K31" s="125"/>
      <c r="L31" s="141"/>
      <c r="M31" s="133"/>
      <c r="N31" s="133"/>
      <c r="O31" s="125"/>
      <c r="P31" s="141"/>
      <c r="Q31" s="133"/>
      <c r="R31" s="133"/>
      <c r="S31" s="124"/>
      <c r="T31" s="133"/>
      <c r="U31" s="125"/>
      <c r="V31" s="125"/>
      <c r="W31" s="125"/>
      <c r="X31" s="125"/>
      <c r="Y31" s="125"/>
      <c r="Z31" s="125"/>
      <c r="AA31" s="125"/>
      <c r="AB31" s="125"/>
      <c r="AC31" s="125"/>
    </row>
    <row r="32" spans="1:29" x14ac:dyDescent="0.2">
      <c r="A32" s="130">
        <v>20</v>
      </c>
      <c r="B32" s="125"/>
      <c r="C32" s="141"/>
      <c r="D32" s="148"/>
      <c r="E32" s="125"/>
      <c r="F32" s="141"/>
      <c r="G32" s="148"/>
      <c r="H32" s="125"/>
      <c r="I32" s="141"/>
      <c r="J32" s="152"/>
      <c r="K32" s="125"/>
      <c r="L32" s="141"/>
      <c r="M32" s="142"/>
      <c r="N32" s="142"/>
      <c r="O32" s="125"/>
      <c r="P32" s="141"/>
      <c r="Q32" s="142"/>
      <c r="R32" s="142"/>
      <c r="S32" s="124"/>
      <c r="T32" s="143"/>
      <c r="U32" s="125"/>
      <c r="V32" s="125"/>
      <c r="W32" s="125"/>
      <c r="X32" s="125"/>
      <c r="Y32" s="125"/>
      <c r="Z32" s="125"/>
      <c r="AA32" s="125"/>
      <c r="AB32" s="125"/>
      <c r="AC32" s="125"/>
    </row>
    <row r="33" spans="1:29" x14ac:dyDescent="0.2">
      <c r="A33" s="130">
        <v>21</v>
      </c>
      <c r="B33" s="125"/>
      <c r="C33" s="141"/>
      <c r="D33" s="146"/>
      <c r="E33" s="125"/>
      <c r="F33" s="141"/>
      <c r="G33" s="146"/>
      <c r="H33" s="125"/>
      <c r="I33" s="141"/>
      <c r="J33" s="146"/>
      <c r="K33" s="125"/>
      <c r="L33" s="141"/>
      <c r="M33" s="133"/>
      <c r="N33" s="133"/>
      <c r="O33" s="125"/>
      <c r="P33" s="141"/>
      <c r="Q33" s="133"/>
      <c r="R33" s="133"/>
      <c r="S33" s="124"/>
      <c r="T33" s="133"/>
      <c r="U33" s="125"/>
      <c r="V33" s="125"/>
      <c r="W33" s="125"/>
      <c r="X33" s="125"/>
      <c r="Y33" s="125"/>
      <c r="Z33" s="125"/>
      <c r="AA33" s="125"/>
      <c r="AB33" s="125"/>
      <c r="AC33" s="125"/>
    </row>
    <row r="34" spans="1:29" x14ac:dyDescent="0.2">
      <c r="A34" s="130">
        <v>22</v>
      </c>
      <c r="B34" s="125"/>
      <c r="C34" s="141"/>
      <c r="D34" s="148"/>
      <c r="E34" s="125"/>
      <c r="F34" s="141"/>
      <c r="G34" s="148"/>
      <c r="H34" s="125"/>
      <c r="I34" s="141"/>
      <c r="J34" s="152"/>
      <c r="K34" s="125"/>
      <c r="L34" s="141"/>
      <c r="M34" s="142"/>
      <c r="N34" s="142"/>
      <c r="O34" s="125"/>
      <c r="P34" s="141"/>
      <c r="Q34" s="142"/>
      <c r="R34" s="142"/>
      <c r="S34" s="124"/>
      <c r="T34" s="143"/>
      <c r="U34" s="125"/>
      <c r="V34" s="125"/>
      <c r="W34" s="125"/>
      <c r="X34" s="125"/>
      <c r="Y34" s="125"/>
      <c r="Z34" s="125"/>
      <c r="AA34" s="125"/>
      <c r="AB34" s="125"/>
      <c r="AC34" s="125"/>
    </row>
    <row r="35" spans="1:29" x14ac:dyDescent="0.2">
      <c r="A35" s="130">
        <v>23</v>
      </c>
      <c r="B35" s="125"/>
      <c r="C35" s="141"/>
      <c r="D35" s="146"/>
      <c r="E35" s="125"/>
      <c r="F35" s="141"/>
      <c r="G35" s="146"/>
      <c r="H35" s="125"/>
      <c r="I35" s="141"/>
      <c r="J35" s="146"/>
      <c r="K35" s="125"/>
      <c r="L35" s="141"/>
      <c r="M35" s="133"/>
      <c r="N35" s="133"/>
      <c r="O35" s="125"/>
      <c r="P35" s="141"/>
      <c r="Q35" s="133"/>
      <c r="R35" s="133"/>
      <c r="S35" s="124"/>
      <c r="T35" s="133"/>
      <c r="U35" s="125"/>
      <c r="V35" s="125"/>
      <c r="W35" s="125"/>
      <c r="X35" s="125"/>
      <c r="Y35" s="125"/>
      <c r="Z35" s="125"/>
      <c r="AA35" s="125"/>
      <c r="AB35" s="125"/>
      <c r="AC35" s="125"/>
    </row>
    <row r="36" spans="1:29" x14ac:dyDescent="0.2">
      <c r="A36" s="130">
        <v>24</v>
      </c>
      <c r="B36" s="125"/>
      <c r="C36" s="141"/>
      <c r="D36" s="148"/>
      <c r="E36" s="125"/>
      <c r="F36" s="141"/>
      <c r="G36" s="148"/>
      <c r="H36" s="125"/>
      <c r="I36" s="141"/>
      <c r="J36" s="152"/>
      <c r="K36" s="125"/>
      <c r="L36" s="141"/>
      <c r="M36" s="142"/>
      <c r="N36" s="142"/>
      <c r="O36" s="125"/>
      <c r="P36" s="141"/>
      <c r="Q36" s="142"/>
      <c r="R36" s="142"/>
      <c r="S36" s="124"/>
      <c r="T36" s="143"/>
      <c r="U36" s="125"/>
      <c r="V36" s="125"/>
      <c r="W36" s="125"/>
      <c r="X36" s="125"/>
      <c r="Y36" s="125"/>
      <c r="Z36" s="125"/>
      <c r="AA36" s="125"/>
      <c r="AB36" s="125"/>
      <c r="AC36" s="125"/>
    </row>
    <row r="37" spans="1:29" x14ac:dyDescent="0.2">
      <c r="A37" s="130">
        <v>25</v>
      </c>
      <c r="B37" s="125"/>
      <c r="C37" s="141"/>
      <c r="D37" s="146"/>
      <c r="E37" s="125"/>
      <c r="F37" s="141"/>
      <c r="G37" s="146"/>
      <c r="H37" s="125"/>
      <c r="I37" s="141"/>
      <c r="J37" s="146"/>
      <c r="K37" s="125"/>
      <c r="L37" s="141"/>
      <c r="M37" s="133"/>
      <c r="N37" s="133"/>
      <c r="O37" s="125"/>
      <c r="P37" s="141"/>
      <c r="Q37" s="133"/>
      <c r="R37" s="133"/>
      <c r="S37" s="124"/>
      <c r="T37" s="133"/>
      <c r="U37" s="125"/>
      <c r="V37" s="125"/>
      <c r="W37" s="125"/>
      <c r="X37" s="125"/>
      <c r="Y37" s="125"/>
      <c r="Z37" s="125"/>
      <c r="AA37" s="125"/>
      <c r="AB37" s="125"/>
      <c r="AC37" s="125"/>
    </row>
    <row r="38" spans="1:29"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row>
    <row r="39" spans="1:29"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row>
    <row r="40" spans="1:29"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row>
    <row r="41" spans="1:29"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row>
    <row r="42" spans="1:29"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row>
    <row r="43" spans="1:29"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row>
    <row r="44" spans="1:29"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row>
    <row r="45" spans="1:29"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row>
    <row r="46" spans="1:29"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row>
    <row r="47" spans="1:29"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row>
    <row r="48" spans="1:29"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row>
    <row r="49" spans="1:29"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row>
    <row r="50" spans="1:29"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row>
    <row r="51" spans="1:29"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row>
    <row r="52" spans="1:29"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row>
    <row r="53" spans="1:29"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row>
    <row r="54" spans="1:29"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row>
    <row r="55" spans="1:29"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row>
    <row r="56" spans="1:29"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row>
    <row r="57" spans="1:29"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row>
  </sheetData>
  <sheetProtection selectLockedCells="1"/>
  <mergeCells count="25">
    <mergeCell ref="C11:D11"/>
    <mergeCell ref="L11:N11"/>
    <mergeCell ref="C7:D7"/>
    <mergeCell ref="S11:T11"/>
    <mergeCell ref="P11:R11"/>
    <mergeCell ref="I11:J11"/>
    <mergeCell ref="L7:N7"/>
    <mergeCell ref="P7:T7"/>
    <mergeCell ref="F11:G11"/>
    <mergeCell ref="F7:G7"/>
    <mergeCell ref="L4:N4"/>
    <mergeCell ref="I4:J4"/>
    <mergeCell ref="C4:D4"/>
    <mergeCell ref="P4:T4"/>
    <mergeCell ref="C5:D5"/>
    <mergeCell ref="P5:T5"/>
    <mergeCell ref="F4:G4"/>
    <mergeCell ref="F5:G5"/>
    <mergeCell ref="Q6:R6"/>
    <mergeCell ref="C6:D6"/>
    <mergeCell ref="I5:J5"/>
    <mergeCell ref="L6:N6"/>
    <mergeCell ref="L5:N5"/>
    <mergeCell ref="I6:J6"/>
    <mergeCell ref="F6:G6"/>
  </mergeCells>
  <hyperlinks>
    <hyperlink ref="A1" location="IGAP!A1" display="IGAP!A1"/>
  </hyperlinks>
  <printOptions horizontalCentered="1" verticalCentered="1"/>
  <pageMargins left="0.39370078740157483" right="0.39370078740157483" top="0.39370078740157483" bottom="0.39370078740157483" header="0.31496062992125984" footer="0.31496062992125984"/>
  <pageSetup paperSize="9" scale="6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Y57"/>
  <sheetViews>
    <sheetView zoomScale="90" zoomScaleNormal="90" workbookViewId="0">
      <selection activeCell="G14" sqref="G14"/>
    </sheetView>
  </sheetViews>
  <sheetFormatPr baseColWidth="10" defaultRowHeight="15.75" x14ac:dyDescent="0.2"/>
  <cols>
    <col min="1" max="1" width="13.28515625" style="158" bestFit="1" customWidth="1"/>
    <col min="2" max="2" width="1.7109375" style="127" customWidth="1"/>
    <col min="3" max="3" width="10.140625" style="158" customWidth="1"/>
    <col min="4" max="4" width="10.85546875" style="158" customWidth="1"/>
    <col min="5" max="7" width="13.85546875" style="158" customWidth="1"/>
    <col min="8" max="8" width="1.7109375" style="127" customWidth="1"/>
    <col min="9" max="9" width="9" style="158" bestFit="1" customWidth="1"/>
    <col min="10" max="10" width="6.5703125" style="158" bestFit="1" customWidth="1"/>
    <col min="11" max="11" width="6.85546875" style="158" bestFit="1" customWidth="1"/>
    <col min="12" max="12" width="11.5703125" style="158" bestFit="1" customWidth="1"/>
    <col min="13" max="13" width="15.5703125" style="158" bestFit="1" customWidth="1"/>
    <col min="14" max="14" width="6.42578125" style="158" bestFit="1" customWidth="1"/>
    <col min="15" max="15" width="10.42578125" style="158" bestFit="1" customWidth="1"/>
    <col min="16" max="16" width="1.7109375" style="127" customWidth="1"/>
    <col min="17" max="17" width="9" style="158" bestFit="1" customWidth="1"/>
    <col min="18" max="18" width="6.5703125" style="158" bestFit="1" customWidth="1"/>
    <col min="19" max="19" width="6.85546875" style="158" bestFit="1" customWidth="1"/>
    <col min="20" max="20" width="11.5703125" style="158" bestFit="1" customWidth="1"/>
    <col min="21" max="21" width="15.5703125" style="158" bestFit="1" customWidth="1"/>
    <col min="22" max="22" width="6.42578125" style="158" bestFit="1" customWidth="1"/>
    <col min="23" max="23" width="10.42578125" style="158" bestFit="1" customWidth="1"/>
    <col min="24" max="24" width="1.7109375" style="127" customWidth="1"/>
    <col min="25" max="25" width="11.5703125" style="158" bestFit="1" customWidth="1"/>
    <col min="26" max="26" width="7.85546875" style="158" bestFit="1" customWidth="1"/>
    <col min="27" max="27" width="11.5703125" style="158" bestFit="1" customWidth="1"/>
    <col min="28" max="28" width="7.5703125" style="158" bestFit="1" customWidth="1"/>
    <col min="29" max="29" width="7" style="158" bestFit="1" customWidth="1"/>
    <col min="30" max="30" width="9.7109375" style="158" bestFit="1" customWidth="1"/>
    <col min="31" max="31" width="1.7109375" style="127" customWidth="1"/>
    <col min="32" max="32" width="11.5703125" style="158" bestFit="1" customWidth="1"/>
    <col min="33" max="33" width="7.85546875" style="158" bestFit="1" customWidth="1"/>
    <col min="34" max="34" width="7.140625" style="158" bestFit="1" customWidth="1"/>
    <col min="35" max="35" width="6.42578125" style="158" bestFit="1" customWidth="1"/>
    <col min="36" max="36" width="10.42578125" style="158" bestFit="1" customWidth="1"/>
    <col min="37" max="37" width="1.7109375" style="127" customWidth="1"/>
    <col min="38" max="38" width="11.5703125" style="158" bestFit="1" customWidth="1"/>
    <col min="39" max="39" width="7.140625" style="158" bestFit="1" customWidth="1"/>
    <col min="40" max="40" width="7.85546875" style="158" bestFit="1" customWidth="1"/>
    <col min="41" max="41" width="6.42578125" style="158" bestFit="1" customWidth="1"/>
    <col min="42" max="42" width="12.28515625" style="158" bestFit="1" customWidth="1"/>
    <col min="43" max="43" width="1.7109375" style="127" customWidth="1"/>
    <col min="44" max="44" width="24.5703125" style="158" bestFit="1" customWidth="1"/>
    <col min="45" max="16384" width="11.42578125" style="158"/>
  </cols>
  <sheetData>
    <row r="1" spans="1:77" s="127" customFormat="1"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332"/>
      <c r="AS1" s="125"/>
      <c r="BB1" s="158"/>
      <c r="BC1" s="158"/>
      <c r="BD1" s="158"/>
      <c r="BE1" s="158"/>
      <c r="BF1" s="158"/>
      <c r="BG1" s="158"/>
      <c r="BH1" s="158"/>
      <c r="BI1" s="158"/>
      <c r="BJ1" s="158"/>
      <c r="BK1" s="158"/>
      <c r="BL1" s="158"/>
      <c r="BM1" s="158"/>
      <c r="BN1" s="158"/>
      <c r="BO1" s="158"/>
      <c r="BP1" s="158"/>
      <c r="BQ1" s="158"/>
      <c r="BR1" s="158"/>
      <c r="BS1" s="150"/>
      <c r="BT1" s="150"/>
      <c r="BU1" s="150"/>
      <c r="BV1" s="150"/>
      <c r="BW1" s="150"/>
      <c r="BX1" s="150"/>
      <c r="BY1" s="150"/>
    </row>
    <row r="2" spans="1:77" s="127" customFormat="1" ht="21" x14ac:dyDescent="0.2">
      <c r="A2" s="13" t="s">
        <v>444</v>
      </c>
      <c r="B2" s="125"/>
      <c r="C2" s="239" t="s">
        <v>548</v>
      </c>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125"/>
      <c r="AR2" s="332"/>
      <c r="AS2" s="125"/>
      <c r="BB2" s="158"/>
      <c r="BC2" s="158"/>
      <c r="BD2" s="158"/>
      <c r="BE2" s="158"/>
      <c r="BF2" s="158"/>
      <c r="BG2" s="158"/>
      <c r="BH2" s="158"/>
      <c r="BI2" s="158"/>
      <c r="BJ2" s="158"/>
      <c r="BK2" s="158"/>
      <c r="BL2" s="158"/>
      <c r="BM2" s="158"/>
      <c r="BN2" s="158"/>
      <c r="BO2" s="158"/>
      <c r="BP2" s="158"/>
      <c r="BQ2" s="158"/>
      <c r="BR2" s="158"/>
      <c r="BS2" s="150"/>
      <c r="BT2" s="150"/>
      <c r="BU2" s="150"/>
      <c r="BV2" s="150"/>
      <c r="BW2" s="150"/>
      <c r="BX2" s="150"/>
      <c r="BY2" s="150"/>
    </row>
    <row r="3" spans="1:77" s="127" customFormat="1" ht="16.5" customHeight="1"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332"/>
      <c r="AS3" s="125"/>
      <c r="BB3" s="158"/>
      <c r="BC3" s="158"/>
      <c r="BD3" s="158"/>
      <c r="BE3" s="158"/>
      <c r="BF3" s="158"/>
      <c r="BG3" s="158"/>
      <c r="BH3" s="158"/>
      <c r="BI3" s="158"/>
      <c r="BJ3" s="158"/>
      <c r="BK3" s="158"/>
      <c r="BL3" s="158"/>
      <c r="BM3" s="158"/>
      <c r="BN3" s="158"/>
      <c r="BO3" s="158"/>
      <c r="BP3" s="158"/>
      <c r="BQ3" s="158"/>
      <c r="BR3" s="158"/>
      <c r="BS3" s="150"/>
      <c r="BT3" s="150"/>
      <c r="BU3" s="150"/>
      <c r="BV3" s="150"/>
      <c r="BW3" s="150"/>
      <c r="BX3" s="150"/>
      <c r="BY3" s="150"/>
    </row>
    <row r="4" spans="1:77" ht="16.5" customHeight="1" thickBot="1" x14ac:dyDescent="0.25">
      <c r="A4" s="35" t="s">
        <v>446</v>
      </c>
      <c r="B4" s="125"/>
      <c r="C4" s="372" t="s">
        <v>541</v>
      </c>
      <c r="D4" s="373"/>
      <c r="E4" s="374"/>
      <c r="F4" s="372" t="s">
        <v>439</v>
      </c>
      <c r="G4" s="373"/>
      <c r="H4" s="125"/>
      <c r="I4" s="372" t="s">
        <v>541</v>
      </c>
      <c r="J4" s="373"/>
      <c r="K4" s="373"/>
      <c r="L4" s="373"/>
      <c r="M4" s="373"/>
      <c r="N4" s="373"/>
      <c r="O4" s="374"/>
      <c r="P4" s="125"/>
      <c r="Q4" s="375" t="s">
        <v>541</v>
      </c>
      <c r="R4" s="376"/>
      <c r="S4" s="376"/>
      <c r="T4" s="376"/>
      <c r="U4" s="376"/>
      <c r="V4" s="376"/>
      <c r="W4" s="377"/>
      <c r="X4" s="125"/>
      <c r="Y4" s="389" t="s">
        <v>541</v>
      </c>
      <c r="Z4" s="389"/>
      <c r="AA4" s="389"/>
      <c r="AB4" s="389"/>
      <c r="AC4" s="389"/>
      <c r="AD4" s="389"/>
      <c r="AE4" s="125"/>
      <c r="AF4" s="372" t="s">
        <v>541</v>
      </c>
      <c r="AG4" s="373"/>
      <c r="AH4" s="373"/>
      <c r="AI4" s="373"/>
      <c r="AJ4" s="374"/>
      <c r="AK4" s="125"/>
      <c r="AL4" s="372" t="s">
        <v>541</v>
      </c>
      <c r="AM4" s="373"/>
      <c r="AN4" s="373"/>
      <c r="AO4" s="373"/>
      <c r="AP4" s="374"/>
      <c r="AQ4" s="125"/>
      <c r="AR4" s="332"/>
      <c r="AS4" s="165"/>
    </row>
    <row r="5" spans="1:77" ht="16.5" customHeight="1" thickBot="1" x14ac:dyDescent="0.25">
      <c r="A5" s="135" t="s">
        <v>445</v>
      </c>
      <c r="B5" s="125"/>
      <c r="C5" s="372" t="s">
        <v>513</v>
      </c>
      <c r="D5" s="373"/>
      <c r="E5" s="373"/>
      <c r="F5" s="373"/>
      <c r="G5" s="374"/>
      <c r="H5" s="125"/>
      <c r="I5" s="372" t="s">
        <v>512</v>
      </c>
      <c r="J5" s="373"/>
      <c r="K5" s="373"/>
      <c r="L5" s="373"/>
      <c r="M5" s="373"/>
      <c r="N5" s="373"/>
      <c r="O5" s="374"/>
      <c r="P5" s="125"/>
      <c r="Q5" s="375" t="s">
        <v>511</v>
      </c>
      <c r="R5" s="376"/>
      <c r="S5" s="376"/>
      <c r="T5" s="376"/>
      <c r="U5" s="376"/>
      <c r="V5" s="376"/>
      <c r="W5" s="377"/>
      <c r="X5" s="125"/>
      <c r="Y5" s="400" t="s">
        <v>777</v>
      </c>
      <c r="Z5" s="389"/>
      <c r="AA5" s="389"/>
      <c r="AB5" s="389"/>
      <c r="AC5" s="389"/>
      <c r="AD5" s="389"/>
      <c r="AE5" s="125"/>
      <c r="AF5" s="375" t="s">
        <v>620</v>
      </c>
      <c r="AG5" s="376"/>
      <c r="AH5" s="376"/>
      <c r="AI5" s="376"/>
      <c r="AJ5" s="377"/>
      <c r="AK5" s="125"/>
      <c r="AL5" s="375" t="s">
        <v>510</v>
      </c>
      <c r="AM5" s="376"/>
      <c r="AN5" s="376"/>
      <c r="AO5" s="376"/>
      <c r="AP5" s="377"/>
      <c r="AQ5" s="125"/>
      <c r="AR5" s="332"/>
      <c r="AS5" s="165"/>
    </row>
    <row r="6" spans="1:77" ht="16.5" customHeight="1" thickBot="1" x14ac:dyDescent="0.25">
      <c r="A6" s="125"/>
      <c r="B6" s="125"/>
      <c r="C6" s="125"/>
      <c r="D6" s="392" t="s">
        <v>436</v>
      </c>
      <c r="E6" s="388"/>
      <c r="F6" s="388"/>
      <c r="G6" s="393"/>
      <c r="H6" s="125"/>
      <c r="I6" s="125"/>
      <c r="J6" s="397" t="s">
        <v>468</v>
      </c>
      <c r="K6" s="380"/>
      <c r="L6" s="125"/>
      <c r="M6" s="333" t="s">
        <v>649</v>
      </c>
      <c r="N6" s="330"/>
      <c r="O6" s="251" t="s">
        <v>774</v>
      </c>
      <c r="P6" s="125"/>
      <c r="Q6" s="125"/>
      <c r="R6" s="397" t="s">
        <v>468</v>
      </c>
      <c r="S6" s="380"/>
      <c r="T6" s="125"/>
      <c r="U6" s="333" t="s">
        <v>649</v>
      </c>
      <c r="V6" s="330"/>
      <c r="W6" s="251" t="s">
        <v>774</v>
      </c>
      <c r="X6" s="125"/>
      <c r="Y6" s="125"/>
      <c r="Z6" s="243" t="s">
        <v>435</v>
      </c>
      <c r="AA6" s="125"/>
      <c r="AB6" s="398" t="s">
        <v>778</v>
      </c>
      <c r="AC6" s="393"/>
      <c r="AD6" s="246" t="s">
        <v>774</v>
      </c>
      <c r="AE6" s="125"/>
      <c r="AF6" s="125"/>
      <c r="AG6" s="392" t="s">
        <v>436</v>
      </c>
      <c r="AH6" s="393"/>
      <c r="AI6" s="125"/>
      <c r="AJ6" s="248" t="s">
        <v>774</v>
      </c>
      <c r="AK6" s="125"/>
      <c r="AL6" s="125"/>
      <c r="AM6" s="392" t="s">
        <v>436</v>
      </c>
      <c r="AN6" s="393"/>
      <c r="AO6" s="125"/>
      <c r="AP6" s="248" t="s">
        <v>774</v>
      </c>
      <c r="AQ6" s="125"/>
      <c r="AR6" s="332"/>
      <c r="AS6" s="165"/>
    </row>
    <row r="7" spans="1:77" s="169" customFormat="1" ht="16.5" customHeight="1" thickBot="1" x14ac:dyDescent="0.25">
      <c r="A7" s="125"/>
      <c r="B7" s="125"/>
      <c r="C7" s="399" t="s">
        <v>846</v>
      </c>
      <c r="D7" s="399"/>
      <c r="E7" s="399"/>
      <c r="F7" s="399"/>
      <c r="G7" s="399"/>
      <c r="H7" s="125"/>
      <c r="I7" s="395" t="s">
        <v>222</v>
      </c>
      <c r="J7" s="396"/>
      <c r="K7" s="396"/>
      <c r="L7" s="396"/>
      <c r="M7" s="396"/>
      <c r="N7" s="396"/>
      <c r="O7" s="396"/>
      <c r="P7" s="125"/>
      <c r="Q7" s="395" t="s">
        <v>220</v>
      </c>
      <c r="R7" s="396"/>
      <c r="S7" s="396"/>
      <c r="T7" s="396"/>
      <c r="U7" s="396"/>
      <c r="V7" s="396"/>
      <c r="W7" s="396"/>
      <c r="X7" s="125"/>
      <c r="Y7" s="395" t="s">
        <v>842</v>
      </c>
      <c r="Z7" s="396"/>
      <c r="AA7" s="396"/>
      <c r="AB7" s="396"/>
      <c r="AC7" s="396"/>
      <c r="AD7" s="396"/>
      <c r="AE7" s="125"/>
      <c r="AF7" s="395" t="s">
        <v>844</v>
      </c>
      <c r="AG7" s="396"/>
      <c r="AH7" s="396"/>
      <c r="AI7" s="396"/>
      <c r="AJ7" s="396"/>
      <c r="AK7" s="125"/>
      <c r="AL7" s="395" t="s">
        <v>845</v>
      </c>
      <c r="AM7" s="396"/>
      <c r="AN7" s="396"/>
      <c r="AO7" s="396"/>
      <c r="AP7" s="396"/>
      <c r="AQ7" s="125"/>
      <c r="AR7" s="166"/>
      <c r="AS7" s="166"/>
    </row>
    <row r="8" spans="1:77" s="169" customFormat="1" ht="16.5" customHeight="1" thickBot="1" x14ac:dyDescent="0.25">
      <c r="A8" s="145" t="s">
        <v>645</v>
      </c>
      <c r="B8" s="125"/>
      <c r="C8" s="145" t="s">
        <v>636</v>
      </c>
      <c r="D8" s="145" t="s">
        <v>426</v>
      </c>
      <c r="E8" s="145" t="s">
        <v>427</v>
      </c>
      <c r="F8" s="145" t="s">
        <v>426</v>
      </c>
      <c r="G8" s="145" t="s">
        <v>427</v>
      </c>
      <c r="H8" s="125"/>
      <c r="I8" s="145" t="s">
        <v>636</v>
      </c>
      <c r="J8" s="145" t="s">
        <v>426</v>
      </c>
      <c r="K8" s="145" t="s">
        <v>427</v>
      </c>
      <c r="L8" s="145" t="s">
        <v>636</v>
      </c>
      <c r="M8" s="145" t="s">
        <v>430</v>
      </c>
      <c r="N8" s="153" t="s">
        <v>638</v>
      </c>
      <c r="O8" s="153" t="s">
        <v>637</v>
      </c>
      <c r="P8" s="125"/>
      <c r="Q8" s="145" t="s">
        <v>636</v>
      </c>
      <c r="R8" s="145" t="s">
        <v>426</v>
      </c>
      <c r="S8" s="145" t="s">
        <v>427</v>
      </c>
      <c r="T8" s="145" t="s">
        <v>636</v>
      </c>
      <c r="U8" s="145" t="s">
        <v>430</v>
      </c>
      <c r="V8" s="153" t="s">
        <v>638</v>
      </c>
      <c r="W8" s="153" t="s">
        <v>637</v>
      </c>
      <c r="X8" s="154"/>
      <c r="Y8" s="145" t="s">
        <v>636</v>
      </c>
      <c r="Z8" s="145" t="s">
        <v>426</v>
      </c>
      <c r="AA8" s="145" t="s">
        <v>636</v>
      </c>
      <c r="AB8" s="145" t="s">
        <v>426</v>
      </c>
      <c r="AC8" s="153" t="s">
        <v>427</v>
      </c>
      <c r="AD8" s="145" t="s">
        <v>437</v>
      </c>
      <c r="AE8" s="125"/>
      <c r="AF8" s="145" t="s">
        <v>636</v>
      </c>
      <c r="AG8" s="145" t="s">
        <v>426</v>
      </c>
      <c r="AH8" s="145" t="s">
        <v>427</v>
      </c>
      <c r="AI8" s="153" t="s">
        <v>638</v>
      </c>
      <c r="AJ8" s="153" t="s">
        <v>637</v>
      </c>
      <c r="AK8" s="125"/>
      <c r="AL8" s="145" t="s">
        <v>636</v>
      </c>
      <c r="AM8" s="145" t="s">
        <v>426</v>
      </c>
      <c r="AN8" s="145" t="s">
        <v>427</v>
      </c>
      <c r="AO8" s="153" t="s">
        <v>638</v>
      </c>
      <c r="AP8" s="153" t="s">
        <v>637</v>
      </c>
      <c r="AQ8" s="125"/>
      <c r="AR8" s="166"/>
      <c r="AS8" s="166"/>
    </row>
    <row r="9" spans="1:77" s="159" customFormat="1" ht="16.5" customHeight="1" x14ac:dyDescent="0.2">
      <c r="A9" s="214" t="s">
        <v>644</v>
      </c>
      <c r="B9" s="331"/>
      <c r="C9" s="331"/>
      <c r="D9" s="216">
        <v>1</v>
      </c>
      <c r="E9" s="216">
        <v>1</v>
      </c>
      <c r="F9" s="216">
        <v>1</v>
      </c>
      <c r="G9" s="216">
        <v>1</v>
      </c>
      <c r="H9" s="331"/>
      <c r="I9" s="331"/>
      <c r="J9" s="216">
        <v>1</v>
      </c>
      <c r="K9" s="216">
        <v>1</v>
      </c>
      <c r="L9" s="331"/>
      <c r="M9" s="216">
        <v>1</v>
      </c>
      <c r="N9" s="235"/>
      <c r="O9" s="216">
        <v>1</v>
      </c>
      <c r="P9" s="331"/>
      <c r="Q9" s="331"/>
      <c r="R9" s="216">
        <v>1</v>
      </c>
      <c r="S9" s="216">
        <v>1</v>
      </c>
      <c r="T9" s="331"/>
      <c r="U9" s="216">
        <v>1</v>
      </c>
      <c r="V9" s="235"/>
      <c r="W9" s="216">
        <v>1</v>
      </c>
      <c r="X9" s="331"/>
      <c r="Y9" s="331"/>
      <c r="Z9" s="216">
        <v>1</v>
      </c>
      <c r="AA9" s="331"/>
      <c r="AB9" s="216">
        <v>1</v>
      </c>
      <c r="AC9" s="216">
        <v>1</v>
      </c>
      <c r="AD9" s="216">
        <v>0</v>
      </c>
      <c r="AE9" s="331"/>
      <c r="AF9" s="331"/>
      <c r="AG9" s="216">
        <v>1</v>
      </c>
      <c r="AH9" s="216">
        <v>1</v>
      </c>
      <c r="AI9" s="235"/>
      <c r="AJ9" s="216">
        <v>1</v>
      </c>
      <c r="AK9" s="331"/>
      <c r="AL9" s="331"/>
      <c r="AM9" s="216">
        <v>1</v>
      </c>
      <c r="AN9" s="216">
        <v>1</v>
      </c>
      <c r="AO9" s="235"/>
      <c r="AP9" s="216">
        <v>1</v>
      </c>
      <c r="AQ9" s="331"/>
      <c r="AR9" s="167"/>
      <c r="AS9" s="167"/>
    </row>
    <row r="10" spans="1:77" s="224" customFormat="1" ht="16.5" customHeight="1" x14ac:dyDescent="0.2">
      <c r="A10" s="218" t="s">
        <v>642</v>
      </c>
      <c r="B10" s="219"/>
      <c r="C10" s="219"/>
      <c r="D10" s="220">
        <f>COUNT(D13:D37)</f>
        <v>7</v>
      </c>
      <c r="E10" s="220">
        <f>COUNT(E13:E37)</f>
        <v>7</v>
      </c>
      <c r="F10" s="220">
        <f>COUNT(FROND_NERVURE_Geom!F13:F37)</f>
        <v>1</v>
      </c>
      <c r="G10" s="220">
        <f>COUNT(FROND_NERVURE_Geom!G13:G37)</f>
        <v>1</v>
      </c>
      <c r="H10" s="219"/>
      <c r="I10" s="219"/>
      <c r="J10" s="220">
        <f>COUNT(J13:J37)</f>
        <v>1</v>
      </c>
      <c r="K10" s="220">
        <f>COUNT(K13:K37)</f>
        <v>1</v>
      </c>
      <c r="L10" s="219"/>
      <c r="M10" s="220">
        <f>COUNT(M13:M37)</f>
        <v>5</v>
      </c>
      <c r="N10" s="220"/>
      <c r="O10" s="220">
        <f>COUNT(O13:O37)</f>
        <v>1</v>
      </c>
      <c r="P10" s="219"/>
      <c r="Q10" s="219"/>
      <c r="R10" s="220">
        <f>COUNT(R13:R37)</f>
        <v>1</v>
      </c>
      <c r="S10" s="220">
        <f>COUNT(S13:S37)</f>
        <v>1</v>
      </c>
      <c r="T10" s="219"/>
      <c r="U10" s="220">
        <f>COUNT(U13:U37)</f>
        <v>5</v>
      </c>
      <c r="V10" s="220"/>
      <c r="W10" s="220">
        <f>COUNT(W13:W37)</f>
        <v>1</v>
      </c>
      <c r="X10" s="219"/>
      <c r="Y10" s="219"/>
      <c r="Z10" s="220">
        <f>COUNT(Z13:Z37)</f>
        <v>6</v>
      </c>
      <c r="AA10" s="219"/>
      <c r="AB10" s="220">
        <f>COUNT(AB13:AB37)</f>
        <v>6</v>
      </c>
      <c r="AC10" s="220">
        <f>COUNT(AC13:AC37)</f>
        <v>6</v>
      </c>
      <c r="AD10" s="220">
        <f>COUNT(AD13:AD37)</f>
        <v>1</v>
      </c>
      <c r="AE10" s="219"/>
      <c r="AF10" s="219"/>
      <c r="AG10" s="220">
        <f>COUNT(AG13:AG37)</f>
        <v>6</v>
      </c>
      <c r="AH10" s="220">
        <f>COUNT(AH13:AH37)</f>
        <v>6</v>
      </c>
      <c r="AI10" s="220"/>
      <c r="AJ10" s="220">
        <f>COUNT(AJ13:AJ37)</f>
        <v>3</v>
      </c>
      <c r="AK10" s="219"/>
      <c r="AL10" s="219"/>
      <c r="AM10" s="220">
        <f>COUNT(AM13:AM37)</f>
        <v>6</v>
      </c>
      <c r="AN10" s="220">
        <f>COUNT(AN13:AN37)</f>
        <v>6</v>
      </c>
      <c r="AO10" s="220"/>
      <c r="AP10" s="220">
        <f>COUNT(AP13:AP37)</f>
        <v>3</v>
      </c>
      <c r="AQ10" s="219"/>
      <c r="AR10" s="223"/>
      <c r="AS10" s="223"/>
    </row>
    <row r="11" spans="1:77" s="224" customFormat="1" ht="16.5" customHeight="1" x14ac:dyDescent="0.2">
      <c r="A11" s="329" t="s">
        <v>643</v>
      </c>
      <c r="B11" s="219"/>
      <c r="C11" s="383" t="s">
        <v>882</v>
      </c>
      <c r="D11" s="383"/>
      <c r="E11" s="383"/>
      <c r="F11" s="383" t="s">
        <v>886</v>
      </c>
      <c r="G11" s="383"/>
      <c r="H11" s="219"/>
      <c r="I11" s="383" t="s">
        <v>1081</v>
      </c>
      <c r="J11" s="383"/>
      <c r="K11" s="383"/>
      <c r="L11" s="383"/>
      <c r="M11" s="383"/>
      <c r="N11" s="328"/>
      <c r="O11" s="328"/>
      <c r="P11" s="219"/>
      <c r="Q11" s="383" t="s">
        <v>1082</v>
      </c>
      <c r="R11" s="383"/>
      <c r="S11" s="383"/>
      <c r="T11" s="383"/>
      <c r="U11" s="383"/>
      <c r="V11" s="383"/>
      <c r="W11" s="383"/>
      <c r="X11" s="219"/>
      <c r="Y11" s="383" t="s">
        <v>883</v>
      </c>
      <c r="Z11" s="383"/>
      <c r="AA11" s="383"/>
      <c r="AB11" s="383"/>
      <c r="AC11" s="383"/>
      <c r="AD11" s="383"/>
      <c r="AE11" s="219"/>
      <c r="AF11" s="383" t="s">
        <v>884</v>
      </c>
      <c r="AG11" s="383"/>
      <c r="AH11" s="383"/>
      <c r="AI11" s="383"/>
      <c r="AJ11" s="383"/>
      <c r="AK11" s="219"/>
      <c r="AL11" s="383" t="s">
        <v>885</v>
      </c>
      <c r="AM11" s="383"/>
      <c r="AN11" s="383"/>
      <c r="AO11" s="383"/>
      <c r="AP11" s="383"/>
      <c r="AQ11" s="219"/>
      <c r="AR11" s="223"/>
      <c r="AS11" s="223"/>
    </row>
    <row r="12" spans="1:77" ht="16.5" customHeight="1" x14ac:dyDescent="0.2">
      <c r="A12" s="130" t="s">
        <v>317</v>
      </c>
      <c r="B12" s="125"/>
      <c r="C12" s="131" t="s">
        <v>434</v>
      </c>
      <c r="D12" s="130" t="s">
        <v>0</v>
      </c>
      <c r="E12" s="130" t="s">
        <v>0</v>
      </c>
      <c r="F12" s="131" t="s">
        <v>0</v>
      </c>
      <c r="G12" s="131" t="s">
        <v>0</v>
      </c>
      <c r="H12" s="125"/>
      <c r="I12" s="131" t="s">
        <v>434</v>
      </c>
      <c r="J12" s="130" t="s">
        <v>0</v>
      </c>
      <c r="K12" s="130" t="s">
        <v>0</v>
      </c>
      <c r="L12" s="131" t="s">
        <v>433</v>
      </c>
      <c r="M12" s="131" t="s">
        <v>5</v>
      </c>
      <c r="N12" s="130" t="s">
        <v>635</v>
      </c>
      <c r="O12" s="130" t="s">
        <v>454</v>
      </c>
      <c r="P12" s="125"/>
      <c r="Q12" s="131" t="s">
        <v>434</v>
      </c>
      <c r="R12" s="130" t="s">
        <v>0</v>
      </c>
      <c r="S12" s="130" t="s">
        <v>0</v>
      </c>
      <c r="T12" s="131" t="s">
        <v>433</v>
      </c>
      <c r="U12" s="131" t="s">
        <v>5</v>
      </c>
      <c r="V12" s="130" t="s">
        <v>635</v>
      </c>
      <c r="W12" s="130" t="s">
        <v>454</v>
      </c>
      <c r="X12" s="125"/>
      <c r="Y12" s="131" t="s">
        <v>433</v>
      </c>
      <c r="Z12" s="131" t="s">
        <v>3</v>
      </c>
      <c r="AA12" s="131" t="s">
        <v>433</v>
      </c>
      <c r="AB12" s="131" t="s">
        <v>3</v>
      </c>
      <c r="AC12" s="131" t="s">
        <v>3</v>
      </c>
      <c r="AD12" s="130" t="s">
        <v>635</v>
      </c>
      <c r="AE12" s="125"/>
      <c r="AF12" s="131" t="s">
        <v>433</v>
      </c>
      <c r="AG12" s="131" t="s">
        <v>3</v>
      </c>
      <c r="AH12" s="131" t="s">
        <v>3</v>
      </c>
      <c r="AI12" s="130" t="s">
        <v>635</v>
      </c>
      <c r="AJ12" s="130" t="s">
        <v>454</v>
      </c>
      <c r="AK12" s="125"/>
      <c r="AL12" s="131" t="s">
        <v>433</v>
      </c>
      <c r="AM12" s="131" t="s">
        <v>3</v>
      </c>
      <c r="AN12" s="131" t="s">
        <v>3</v>
      </c>
      <c r="AO12" s="130" t="s">
        <v>635</v>
      </c>
      <c r="AP12" s="130" t="s">
        <v>454</v>
      </c>
      <c r="AQ12" s="125"/>
      <c r="AR12" s="165"/>
      <c r="AS12" s="165"/>
    </row>
    <row r="13" spans="1:77" ht="16.5" customHeight="1" x14ac:dyDescent="0.25">
      <c r="A13" s="130">
        <v>1</v>
      </c>
      <c r="B13" s="125"/>
      <c r="C13" s="340">
        <v>1</v>
      </c>
      <c r="D13" s="105">
        <v>40</v>
      </c>
      <c r="E13" s="105">
        <v>4</v>
      </c>
      <c r="F13" s="271">
        <v>4</v>
      </c>
      <c r="G13" s="271">
        <v>1</v>
      </c>
      <c r="H13" s="125"/>
      <c r="I13" s="340">
        <v>1</v>
      </c>
      <c r="J13" s="105">
        <v>2</v>
      </c>
      <c r="K13" s="105">
        <v>0.2</v>
      </c>
      <c r="L13" s="263">
        <v>0</v>
      </c>
      <c r="M13" s="105">
        <v>1.5</v>
      </c>
      <c r="N13" s="210">
        <v>1</v>
      </c>
      <c r="O13" s="133">
        <v>1</v>
      </c>
      <c r="P13" s="125"/>
      <c r="Q13" s="340">
        <v>1</v>
      </c>
      <c r="R13" s="105">
        <v>1</v>
      </c>
      <c r="S13" s="105">
        <v>0.1</v>
      </c>
      <c r="T13" s="263">
        <v>0</v>
      </c>
      <c r="U13" s="105">
        <v>1.5</v>
      </c>
      <c r="V13" s="210">
        <v>1</v>
      </c>
      <c r="W13" s="133">
        <v>1</v>
      </c>
      <c r="X13" s="125"/>
      <c r="Y13" s="263">
        <v>0</v>
      </c>
      <c r="Z13" s="105">
        <v>0</v>
      </c>
      <c r="AA13" s="263">
        <v>0</v>
      </c>
      <c r="AB13" s="105">
        <v>0</v>
      </c>
      <c r="AC13" s="105">
        <v>0</v>
      </c>
      <c r="AD13" s="268">
        <v>70</v>
      </c>
      <c r="AE13" s="347">
        <f>AB13</f>
        <v>0</v>
      </c>
      <c r="AF13" s="263">
        <v>0</v>
      </c>
      <c r="AG13" s="105">
        <v>0</v>
      </c>
      <c r="AH13" s="105">
        <v>0</v>
      </c>
      <c r="AI13" s="210">
        <v>1</v>
      </c>
      <c r="AJ13" s="133">
        <v>0.5</v>
      </c>
      <c r="AK13" s="125"/>
      <c r="AL13" s="263">
        <v>0</v>
      </c>
      <c r="AM13" s="105">
        <v>0</v>
      </c>
      <c r="AN13" s="105">
        <v>0</v>
      </c>
      <c r="AO13" s="210">
        <v>1</v>
      </c>
      <c r="AP13" s="133">
        <v>0.5</v>
      </c>
      <c r="AQ13" s="125"/>
      <c r="AR13" s="165"/>
      <c r="AS13" s="165"/>
    </row>
    <row r="14" spans="1:77" x14ac:dyDescent="0.25">
      <c r="A14" s="130">
        <v>2</v>
      </c>
      <c r="B14" s="125"/>
      <c r="C14" s="141">
        <v>100</v>
      </c>
      <c r="D14" s="142">
        <v>45</v>
      </c>
      <c r="E14" s="142">
        <v>4.5</v>
      </c>
      <c r="F14" s="324"/>
      <c r="G14" s="324"/>
      <c r="H14" s="125"/>
      <c r="I14" s="340"/>
      <c r="J14" s="343"/>
      <c r="K14" s="343"/>
      <c r="L14" s="263">
        <v>10</v>
      </c>
      <c r="M14" s="264">
        <v>0.9</v>
      </c>
      <c r="N14" s="210"/>
      <c r="O14" s="143"/>
      <c r="P14" s="125"/>
      <c r="Q14" s="340"/>
      <c r="R14" s="343"/>
      <c r="S14" s="343"/>
      <c r="T14" s="263">
        <v>10</v>
      </c>
      <c r="U14" s="264">
        <v>0.95</v>
      </c>
      <c r="V14" s="210"/>
      <c r="W14" s="143"/>
      <c r="X14" s="125"/>
      <c r="Y14" s="263">
        <v>20</v>
      </c>
      <c r="Z14" s="264">
        <v>2</v>
      </c>
      <c r="AA14" s="263">
        <v>20</v>
      </c>
      <c r="AB14" s="264">
        <v>10</v>
      </c>
      <c r="AC14" s="264">
        <v>1</v>
      </c>
      <c r="AD14" s="269"/>
      <c r="AE14" s="347">
        <f>AE13+AB14</f>
        <v>10</v>
      </c>
      <c r="AF14" s="263">
        <v>20</v>
      </c>
      <c r="AG14" s="264">
        <v>2</v>
      </c>
      <c r="AH14" s="264">
        <v>1</v>
      </c>
      <c r="AI14" s="210">
        <v>20</v>
      </c>
      <c r="AJ14" s="143">
        <v>0.8</v>
      </c>
      <c r="AK14" s="125"/>
      <c r="AL14" s="263">
        <v>20</v>
      </c>
      <c r="AM14" s="264">
        <v>3</v>
      </c>
      <c r="AN14" s="264">
        <v>5</v>
      </c>
      <c r="AO14" s="210">
        <v>20</v>
      </c>
      <c r="AP14" s="143">
        <v>0.8</v>
      </c>
      <c r="AQ14" s="125"/>
      <c r="AR14" s="165"/>
      <c r="AS14" s="165"/>
    </row>
    <row r="15" spans="1:77" x14ac:dyDescent="0.25">
      <c r="A15" s="130">
        <v>3</v>
      </c>
      <c r="B15" s="125"/>
      <c r="C15" s="141">
        <v>200</v>
      </c>
      <c r="D15" s="133">
        <v>50</v>
      </c>
      <c r="E15" s="133">
        <v>5</v>
      </c>
      <c r="F15" s="271"/>
      <c r="G15" s="271"/>
      <c r="H15" s="125"/>
      <c r="I15" s="340"/>
      <c r="J15" s="105"/>
      <c r="K15" s="105"/>
      <c r="L15" s="263">
        <v>50</v>
      </c>
      <c r="M15" s="105">
        <v>0.4</v>
      </c>
      <c r="N15" s="210"/>
      <c r="O15" s="133"/>
      <c r="P15" s="125"/>
      <c r="Q15" s="340"/>
      <c r="R15" s="105"/>
      <c r="S15" s="105"/>
      <c r="T15" s="263">
        <v>50</v>
      </c>
      <c r="U15" s="105">
        <v>0.4</v>
      </c>
      <c r="V15" s="210"/>
      <c r="W15" s="133"/>
      <c r="X15" s="125"/>
      <c r="Y15" s="263">
        <v>40</v>
      </c>
      <c r="Z15" s="105">
        <v>4</v>
      </c>
      <c r="AA15" s="263">
        <v>40</v>
      </c>
      <c r="AB15" s="105">
        <v>15</v>
      </c>
      <c r="AC15" s="105">
        <v>3</v>
      </c>
      <c r="AD15" s="269"/>
      <c r="AE15" s="347">
        <f>AE14+AB15</f>
        <v>25</v>
      </c>
      <c r="AF15" s="263">
        <v>40</v>
      </c>
      <c r="AG15" s="105">
        <v>5</v>
      </c>
      <c r="AH15" s="105">
        <v>2</v>
      </c>
      <c r="AI15" s="210">
        <v>45</v>
      </c>
      <c r="AJ15" s="133">
        <v>1</v>
      </c>
      <c r="AK15" s="125"/>
      <c r="AL15" s="263">
        <v>40</v>
      </c>
      <c r="AM15" s="105">
        <v>5</v>
      </c>
      <c r="AN15" s="105">
        <v>10</v>
      </c>
      <c r="AO15" s="210">
        <v>45</v>
      </c>
      <c r="AP15" s="133">
        <v>1</v>
      </c>
      <c r="AQ15" s="125"/>
      <c r="AR15" s="165"/>
      <c r="AS15" s="165"/>
    </row>
    <row r="16" spans="1:77" ht="16.5" customHeight="1" x14ac:dyDescent="0.25">
      <c r="A16" s="130">
        <v>4</v>
      </c>
      <c r="B16" s="125"/>
      <c r="C16" s="141">
        <v>300</v>
      </c>
      <c r="D16" s="142">
        <v>55</v>
      </c>
      <c r="E16" s="142">
        <v>5.5</v>
      </c>
      <c r="F16" s="142"/>
      <c r="G16" s="142"/>
      <c r="H16" s="125"/>
      <c r="I16" s="340"/>
      <c r="J16" s="343"/>
      <c r="K16" s="343"/>
      <c r="L16" s="263">
        <v>98</v>
      </c>
      <c r="M16" s="264">
        <v>0.5</v>
      </c>
      <c r="N16" s="210"/>
      <c r="O16" s="143"/>
      <c r="P16" s="125"/>
      <c r="Q16" s="340"/>
      <c r="R16" s="343"/>
      <c r="S16" s="343"/>
      <c r="T16" s="263">
        <v>98</v>
      </c>
      <c r="U16" s="264">
        <v>0.5</v>
      </c>
      <c r="V16" s="210"/>
      <c r="W16" s="143"/>
      <c r="X16" s="125"/>
      <c r="Y16" s="263">
        <v>60</v>
      </c>
      <c r="Z16" s="264">
        <v>7</v>
      </c>
      <c r="AA16" s="263">
        <v>60</v>
      </c>
      <c r="AB16" s="264">
        <v>19</v>
      </c>
      <c r="AC16" s="264">
        <v>4</v>
      </c>
      <c r="AD16" s="269"/>
      <c r="AE16" s="347">
        <f>AE15+AB16</f>
        <v>44</v>
      </c>
      <c r="AF16" s="263">
        <v>60</v>
      </c>
      <c r="AG16" s="264">
        <v>10</v>
      </c>
      <c r="AH16" s="264">
        <v>3</v>
      </c>
      <c r="AI16" s="210"/>
      <c r="AJ16" s="143"/>
      <c r="AK16" s="125"/>
      <c r="AL16" s="263">
        <v>60</v>
      </c>
      <c r="AM16" s="264">
        <v>8</v>
      </c>
      <c r="AN16" s="264">
        <v>15</v>
      </c>
      <c r="AO16" s="210"/>
      <c r="AP16" s="143"/>
      <c r="AQ16" s="125"/>
      <c r="AR16" s="165"/>
      <c r="AS16" s="165"/>
    </row>
    <row r="17" spans="1:45" ht="16.5" customHeight="1" x14ac:dyDescent="0.25">
      <c r="A17" s="130">
        <v>5</v>
      </c>
      <c r="B17" s="125"/>
      <c r="C17" s="141">
        <v>400</v>
      </c>
      <c r="D17" s="133">
        <v>60</v>
      </c>
      <c r="E17" s="133">
        <v>6</v>
      </c>
      <c r="F17" s="133"/>
      <c r="G17" s="133"/>
      <c r="H17" s="125"/>
      <c r="I17" s="340"/>
      <c r="J17" s="105"/>
      <c r="K17" s="105"/>
      <c r="L17" s="263">
        <v>100</v>
      </c>
      <c r="M17" s="105">
        <v>1</v>
      </c>
      <c r="N17" s="210"/>
      <c r="O17" s="133"/>
      <c r="P17" s="125"/>
      <c r="Q17" s="340"/>
      <c r="R17" s="105"/>
      <c r="S17" s="105"/>
      <c r="T17" s="263">
        <v>100</v>
      </c>
      <c r="U17" s="105">
        <v>0.8</v>
      </c>
      <c r="V17" s="210"/>
      <c r="W17" s="133"/>
      <c r="X17" s="125"/>
      <c r="Y17" s="263">
        <v>80</v>
      </c>
      <c r="Z17" s="105">
        <v>10</v>
      </c>
      <c r="AA17" s="263">
        <v>80</v>
      </c>
      <c r="AB17" s="105">
        <v>23</v>
      </c>
      <c r="AC17" s="105">
        <v>5</v>
      </c>
      <c r="AD17" s="269"/>
      <c r="AE17" s="347">
        <f>AE16+AB17</f>
        <v>67</v>
      </c>
      <c r="AF17" s="263">
        <v>80</v>
      </c>
      <c r="AG17" s="133">
        <v>15</v>
      </c>
      <c r="AH17" s="133">
        <v>5</v>
      </c>
      <c r="AI17" s="210"/>
      <c r="AJ17" s="133"/>
      <c r="AK17" s="125"/>
      <c r="AL17" s="263">
        <v>80</v>
      </c>
      <c r="AM17" s="133">
        <v>12</v>
      </c>
      <c r="AN17" s="133">
        <v>20</v>
      </c>
      <c r="AO17" s="210"/>
      <c r="AP17" s="133"/>
      <c r="AQ17" s="125"/>
      <c r="AR17" s="165"/>
      <c r="AS17" s="165"/>
    </row>
    <row r="18" spans="1:45" ht="16.5" customHeight="1" x14ac:dyDescent="0.25">
      <c r="A18" s="130">
        <v>6</v>
      </c>
      <c r="B18" s="125"/>
      <c r="C18" s="141">
        <v>500</v>
      </c>
      <c r="D18" s="142">
        <v>65</v>
      </c>
      <c r="E18" s="142">
        <v>6.5</v>
      </c>
      <c r="F18" s="142"/>
      <c r="G18" s="142"/>
      <c r="H18" s="125"/>
      <c r="I18" s="141"/>
      <c r="J18" s="142"/>
      <c r="K18" s="142"/>
      <c r="L18" s="147"/>
      <c r="M18" s="149"/>
      <c r="N18" s="210"/>
      <c r="O18" s="143"/>
      <c r="P18" s="125"/>
      <c r="Q18" s="141"/>
      <c r="R18" s="142"/>
      <c r="S18" s="142"/>
      <c r="T18" s="147"/>
      <c r="U18" s="149"/>
      <c r="V18" s="210"/>
      <c r="W18" s="143"/>
      <c r="X18" s="125"/>
      <c r="Y18" s="263">
        <v>100</v>
      </c>
      <c r="Z18" s="264">
        <v>15</v>
      </c>
      <c r="AA18" s="263">
        <v>100</v>
      </c>
      <c r="AB18" s="264">
        <v>25</v>
      </c>
      <c r="AC18" s="264">
        <v>6</v>
      </c>
      <c r="AD18" s="269"/>
      <c r="AE18" s="347">
        <f>AE17+AB18</f>
        <v>92</v>
      </c>
      <c r="AF18" s="263">
        <v>100</v>
      </c>
      <c r="AG18" s="149">
        <v>30</v>
      </c>
      <c r="AH18" s="149">
        <v>10</v>
      </c>
      <c r="AI18" s="210"/>
      <c r="AJ18" s="143"/>
      <c r="AK18" s="125"/>
      <c r="AL18" s="263">
        <v>100</v>
      </c>
      <c r="AM18" s="149">
        <v>20</v>
      </c>
      <c r="AN18" s="149">
        <v>30</v>
      </c>
      <c r="AO18" s="210"/>
      <c r="AP18" s="143"/>
      <c r="AQ18" s="125"/>
      <c r="AR18" s="165"/>
      <c r="AS18" s="165"/>
    </row>
    <row r="19" spans="1:45" ht="16.5" customHeight="1" x14ac:dyDescent="0.2">
      <c r="A19" s="130">
        <v>7</v>
      </c>
      <c r="B19" s="125"/>
      <c r="C19" s="141">
        <v>600</v>
      </c>
      <c r="D19" s="133">
        <v>65</v>
      </c>
      <c r="E19" s="133">
        <v>6.5</v>
      </c>
      <c r="F19" s="133"/>
      <c r="G19" s="133"/>
      <c r="H19" s="125"/>
      <c r="I19" s="141"/>
      <c r="J19" s="133"/>
      <c r="K19" s="133"/>
      <c r="L19" s="147"/>
      <c r="M19" s="133"/>
      <c r="N19" s="210"/>
      <c r="O19" s="133"/>
      <c r="P19" s="125"/>
      <c r="Q19" s="141"/>
      <c r="R19" s="133"/>
      <c r="S19" s="133"/>
      <c r="T19" s="147"/>
      <c r="U19" s="133"/>
      <c r="V19" s="210"/>
      <c r="W19" s="133"/>
      <c r="X19" s="125"/>
      <c r="Y19" s="147"/>
      <c r="Z19" s="133"/>
      <c r="AA19" s="147"/>
      <c r="AB19" s="133"/>
      <c r="AC19" s="133"/>
      <c r="AD19" s="125"/>
      <c r="AE19" s="125"/>
      <c r="AF19" s="147"/>
      <c r="AG19" s="133"/>
      <c r="AH19" s="133"/>
      <c r="AI19" s="210"/>
      <c r="AJ19" s="133"/>
      <c r="AK19" s="125"/>
      <c r="AL19" s="147"/>
      <c r="AM19" s="133"/>
      <c r="AN19" s="133"/>
      <c r="AO19" s="210"/>
      <c r="AP19" s="133"/>
      <c r="AQ19" s="125"/>
      <c r="AR19" s="165"/>
      <c r="AS19" s="165"/>
    </row>
    <row r="20" spans="1:45" ht="16.5" customHeight="1" x14ac:dyDescent="0.2">
      <c r="A20" s="130">
        <v>8</v>
      </c>
      <c r="B20" s="125"/>
      <c r="C20" s="141"/>
      <c r="D20" s="142"/>
      <c r="E20" s="142"/>
      <c r="F20" s="142"/>
      <c r="G20" s="142"/>
      <c r="H20" s="125"/>
      <c r="I20" s="141"/>
      <c r="J20" s="142"/>
      <c r="K20" s="142"/>
      <c r="L20" s="147"/>
      <c r="M20" s="149"/>
      <c r="N20" s="210"/>
      <c r="O20" s="143"/>
      <c r="P20" s="125"/>
      <c r="Q20" s="141"/>
      <c r="R20" s="142"/>
      <c r="S20" s="142"/>
      <c r="T20" s="147"/>
      <c r="U20" s="149"/>
      <c r="V20" s="210"/>
      <c r="W20" s="143"/>
      <c r="X20" s="125"/>
      <c r="Y20" s="147"/>
      <c r="Z20" s="149"/>
      <c r="AA20" s="147"/>
      <c r="AB20" s="149"/>
      <c r="AC20" s="149"/>
      <c r="AD20" s="125"/>
      <c r="AE20" s="125"/>
      <c r="AF20" s="147"/>
      <c r="AG20" s="149"/>
      <c r="AH20" s="149"/>
      <c r="AI20" s="210"/>
      <c r="AJ20" s="143"/>
      <c r="AK20" s="125"/>
      <c r="AL20" s="147"/>
      <c r="AM20" s="149"/>
      <c r="AN20" s="149"/>
      <c r="AO20" s="210"/>
      <c r="AP20" s="143"/>
      <c r="AQ20" s="125"/>
      <c r="AR20" s="165"/>
      <c r="AS20" s="165"/>
    </row>
    <row r="21" spans="1:45" ht="16.5" customHeight="1" x14ac:dyDescent="0.2">
      <c r="A21" s="130">
        <v>9</v>
      </c>
      <c r="B21" s="125"/>
      <c r="C21" s="141"/>
      <c r="D21" s="133"/>
      <c r="E21" s="133"/>
      <c r="F21" s="133"/>
      <c r="G21" s="133"/>
      <c r="H21" s="125"/>
      <c r="I21" s="141"/>
      <c r="J21" s="133"/>
      <c r="K21" s="133"/>
      <c r="L21" s="147"/>
      <c r="M21" s="133"/>
      <c r="N21" s="210"/>
      <c r="O21" s="133"/>
      <c r="P21" s="125"/>
      <c r="Q21" s="141"/>
      <c r="R21" s="133"/>
      <c r="S21" s="133"/>
      <c r="T21" s="147"/>
      <c r="U21" s="133"/>
      <c r="V21" s="210"/>
      <c r="W21" s="133"/>
      <c r="X21" s="125"/>
      <c r="Y21" s="147"/>
      <c r="Z21" s="133"/>
      <c r="AA21" s="147"/>
      <c r="AB21" s="133"/>
      <c r="AC21" s="133"/>
      <c r="AD21" s="125"/>
      <c r="AE21" s="125"/>
      <c r="AF21" s="147"/>
      <c r="AG21" s="133"/>
      <c r="AH21" s="133"/>
      <c r="AI21" s="210"/>
      <c r="AJ21" s="133"/>
      <c r="AK21" s="125"/>
      <c r="AL21" s="147"/>
      <c r="AM21" s="133"/>
      <c r="AN21" s="133"/>
      <c r="AO21" s="210"/>
      <c r="AP21" s="133"/>
      <c r="AQ21" s="125"/>
      <c r="AR21" s="165"/>
      <c r="AS21" s="165"/>
    </row>
    <row r="22" spans="1:45" ht="16.5" customHeight="1" x14ac:dyDescent="0.2">
      <c r="A22" s="130">
        <v>10</v>
      </c>
      <c r="B22" s="125"/>
      <c r="C22" s="141"/>
      <c r="D22" s="142"/>
      <c r="E22" s="142"/>
      <c r="F22" s="142"/>
      <c r="G22" s="142"/>
      <c r="H22" s="125"/>
      <c r="I22" s="141"/>
      <c r="J22" s="142"/>
      <c r="K22" s="142"/>
      <c r="L22" s="147"/>
      <c r="M22" s="149"/>
      <c r="N22" s="210"/>
      <c r="O22" s="143"/>
      <c r="P22" s="125"/>
      <c r="Q22" s="141"/>
      <c r="R22" s="142"/>
      <c r="S22" s="142"/>
      <c r="T22" s="147"/>
      <c r="U22" s="149"/>
      <c r="V22" s="210"/>
      <c r="W22" s="143"/>
      <c r="X22" s="125"/>
      <c r="Y22" s="147"/>
      <c r="Z22" s="149"/>
      <c r="AA22" s="147"/>
      <c r="AB22" s="149"/>
      <c r="AC22" s="149"/>
      <c r="AD22" s="125"/>
      <c r="AE22" s="125"/>
      <c r="AF22" s="147"/>
      <c r="AG22" s="149"/>
      <c r="AH22" s="149"/>
      <c r="AI22" s="210"/>
      <c r="AJ22" s="143"/>
      <c r="AK22" s="125"/>
      <c r="AL22" s="147"/>
      <c r="AM22" s="149"/>
      <c r="AN22" s="149"/>
      <c r="AO22" s="210"/>
      <c r="AP22" s="143"/>
      <c r="AQ22" s="125"/>
      <c r="AR22" s="165"/>
      <c r="AS22" s="165"/>
    </row>
    <row r="23" spans="1:45" ht="16.5" customHeight="1" x14ac:dyDescent="0.2">
      <c r="A23" s="130">
        <v>11</v>
      </c>
      <c r="B23" s="125"/>
      <c r="C23" s="141"/>
      <c r="D23" s="133"/>
      <c r="E23" s="133"/>
      <c r="F23" s="133"/>
      <c r="G23" s="133"/>
      <c r="H23" s="125"/>
      <c r="I23" s="141"/>
      <c r="J23" s="133"/>
      <c r="K23" s="133"/>
      <c r="L23" s="147"/>
      <c r="M23" s="133"/>
      <c r="N23" s="210"/>
      <c r="O23" s="133"/>
      <c r="P23" s="125"/>
      <c r="Q23" s="141"/>
      <c r="R23" s="133"/>
      <c r="S23" s="133"/>
      <c r="T23" s="147"/>
      <c r="U23" s="133"/>
      <c r="V23" s="210"/>
      <c r="W23" s="133"/>
      <c r="X23" s="125"/>
      <c r="Y23" s="147"/>
      <c r="Z23" s="133"/>
      <c r="AA23" s="147"/>
      <c r="AB23" s="133"/>
      <c r="AC23" s="133"/>
      <c r="AD23" s="125"/>
      <c r="AE23" s="125"/>
      <c r="AF23" s="147"/>
      <c r="AG23" s="133"/>
      <c r="AH23" s="133"/>
      <c r="AI23" s="210"/>
      <c r="AJ23" s="133"/>
      <c r="AK23" s="125"/>
      <c r="AL23" s="147"/>
      <c r="AM23" s="133"/>
      <c r="AN23" s="133"/>
      <c r="AO23" s="210"/>
      <c r="AP23" s="133"/>
      <c r="AQ23" s="125"/>
      <c r="AR23" s="165"/>
      <c r="AS23" s="165"/>
    </row>
    <row r="24" spans="1:45" ht="16.5" customHeight="1" x14ac:dyDescent="0.2">
      <c r="A24" s="130">
        <v>12</v>
      </c>
      <c r="B24" s="125"/>
      <c r="C24" s="141"/>
      <c r="D24" s="142"/>
      <c r="E24" s="142"/>
      <c r="F24" s="142"/>
      <c r="G24" s="142"/>
      <c r="H24" s="125"/>
      <c r="I24" s="141"/>
      <c r="J24" s="142"/>
      <c r="K24" s="142"/>
      <c r="L24" s="147"/>
      <c r="M24" s="149"/>
      <c r="N24" s="210"/>
      <c r="O24" s="143"/>
      <c r="P24" s="125"/>
      <c r="Q24" s="141"/>
      <c r="R24" s="142"/>
      <c r="S24" s="142"/>
      <c r="T24" s="147"/>
      <c r="U24" s="149"/>
      <c r="V24" s="210"/>
      <c r="W24" s="143"/>
      <c r="X24" s="125"/>
      <c r="Y24" s="147"/>
      <c r="Z24" s="149"/>
      <c r="AA24" s="147"/>
      <c r="AB24" s="149"/>
      <c r="AC24" s="149"/>
      <c r="AD24" s="125"/>
      <c r="AE24" s="125"/>
      <c r="AF24" s="147"/>
      <c r="AG24" s="149"/>
      <c r="AH24" s="149"/>
      <c r="AI24" s="210"/>
      <c r="AJ24" s="143"/>
      <c r="AK24" s="125"/>
      <c r="AL24" s="147"/>
      <c r="AM24" s="149"/>
      <c r="AN24" s="149"/>
      <c r="AO24" s="210"/>
      <c r="AP24" s="143"/>
      <c r="AQ24" s="125"/>
      <c r="AR24" s="165"/>
      <c r="AS24" s="165"/>
    </row>
    <row r="25" spans="1:45" ht="16.5" customHeight="1" x14ac:dyDescent="0.2">
      <c r="A25" s="130">
        <v>13</v>
      </c>
      <c r="B25" s="125"/>
      <c r="C25" s="141"/>
      <c r="D25" s="133"/>
      <c r="E25" s="133"/>
      <c r="F25" s="133"/>
      <c r="G25" s="133"/>
      <c r="H25" s="125"/>
      <c r="I25" s="141"/>
      <c r="J25" s="133"/>
      <c r="K25" s="133"/>
      <c r="L25" s="147"/>
      <c r="M25" s="133"/>
      <c r="N25" s="210"/>
      <c r="O25" s="133"/>
      <c r="P25" s="125"/>
      <c r="Q25" s="141"/>
      <c r="R25" s="133"/>
      <c r="S25" s="133"/>
      <c r="T25" s="147"/>
      <c r="U25" s="133"/>
      <c r="V25" s="210"/>
      <c r="W25" s="133"/>
      <c r="X25" s="125"/>
      <c r="Y25" s="147"/>
      <c r="Z25" s="133"/>
      <c r="AA25" s="147"/>
      <c r="AB25" s="133"/>
      <c r="AC25" s="133"/>
      <c r="AD25" s="125"/>
      <c r="AE25" s="125"/>
      <c r="AF25" s="147"/>
      <c r="AG25" s="133"/>
      <c r="AH25" s="133"/>
      <c r="AI25" s="210"/>
      <c r="AJ25" s="133"/>
      <c r="AK25" s="125"/>
      <c r="AL25" s="147"/>
      <c r="AM25" s="133"/>
      <c r="AN25" s="133"/>
      <c r="AO25" s="210"/>
      <c r="AP25" s="133"/>
      <c r="AQ25" s="125"/>
      <c r="AR25" s="165"/>
      <c r="AS25" s="165"/>
    </row>
    <row r="26" spans="1:45" ht="16.5" customHeight="1" x14ac:dyDescent="0.2">
      <c r="A26" s="130">
        <v>14</v>
      </c>
      <c r="B26" s="125"/>
      <c r="C26" s="141"/>
      <c r="D26" s="142"/>
      <c r="E26" s="142"/>
      <c r="F26" s="142"/>
      <c r="G26" s="142"/>
      <c r="H26" s="125"/>
      <c r="I26" s="141"/>
      <c r="J26" s="142"/>
      <c r="K26" s="142"/>
      <c r="L26" s="147"/>
      <c r="M26" s="149"/>
      <c r="N26" s="210"/>
      <c r="O26" s="143"/>
      <c r="P26" s="125"/>
      <c r="Q26" s="141"/>
      <c r="R26" s="142"/>
      <c r="S26" s="142"/>
      <c r="T26" s="147"/>
      <c r="U26" s="149"/>
      <c r="V26" s="210"/>
      <c r="W26" s="143"/>
      <c r="X26" s="125"/>
      <c r="Y26" s="147"/>
      <c r="Z26" s="149"/>
      <c r="AA26" s="147"/>
      <c r="AB26" s="149"/>
      <c r="AC26" s="149"/>
      <c r="AD26" s="125"/>
      <c r="AE26" s="125"/>
      <c r="AF26" s="147"/>
      <c r="AG26" s="149"/>
      <c r="AH26" s="149"/>
      <c r="AI26" s="210"/>
      <c r="AJ26" s="143"/>
      <c r="AK26" s="125"/>
      <c r="AL26" s="147"/>
      <c r="AM26" s="149"/>
      <c r="AN26" s="149"/>
      <c r="AO26" s="210"/>
      <c r="AP26" s="143"/>
      <c r="AQ26" s="125"/>
      <c r="AR26" s="165"/>
      <c r="AS26" s="165"/>
    </row>
    <row r="27" spans="1:45" ht="16.5" customHeight="1" x14ac:dyDescent="0.2">
      <c r="A27" s="130">
        <v>15</v>
      </c>
      <c r="B27" s="125"/>
      <c r="C27" s="141"/>
      <c r="D27" s="133"/>
      <c r="E27" s="133"/>
      <c r="F27" s="133"/>
      <c r="G27" s="133"/>
      <c r="H27" s="125"/>
      <c r="I27" s="141"/>
      <c r="J27" s="133"/>
      <c r="K27" s="133"/>
      <c r="L27" s="147"/>
      <c r="M27" s="133"/>
      <c r="N27" s="210"/>
      <c r="O27" s="133"/>
      <c r="P27" s="125"/>
      <c r="Q27" s="141"/>
      <c r="R27" s="133"/>
      <c r="S27" s="133"/>
      <c r="T27" s="147"/>
      <c r="U27" s="133"/>
      <c r="V27" s="210"/>
      <c r="W27" s="133"/>
      <c r="X27" s="125"/>
      <c r="Y27" s="147"/>
      <c r="Z27" s="133"/>
      <c r="AA27" s="147"/>
      <c r="AB27" s="133"/>
      <c r="AC27" s="133"/>
      <c r="AD27" s="125"/>
      <c r="AE27" s="125"/>
      <c r="AF27" s="147"/>
      <c r="AG27" s="133"/>
      <c r="AH27" s="133"/>
      <c r="AI27" s="210"/>
      <c r="AJ27" s="133"/>
      <c r="AK27" s="125"/>
      <c r="AL27" s="147"/>
      <c r="AM27" s="133"/>
      <c r="AN27" s="133"/>
      <c r="AO27" s="210"/>
      <c r="AP27" s="133"/>
      <c r="AQ27" s="125"/>
      <c r="AR27" s="165"/>
      <c r="AS27" s="165"/>
    </row>
    <row r="28" spans="1:45" ht="16.5" customHeight="1" x14ac:dyDescent="0.2">
      <c r="A28" s="130">
        <v>16</v>
      </c>
      <c r="B28" s="125"/>
      <c r="C28" s="141"/>
      <c r="D28" s="142"/>
      <c r="E28" s="142"/>
      <c r="F28" s="142"/>
      <c r="G28" s="142"/>
      <c r="H28" s="125"/>
      <c r="I28" s="141"/>
      <c r="J28" s="142"/>
      <c r="K28" s="142"/>
      <c r="L28" s="147"/>
      <c r="M28" s="149"/>
      <c r="N28" s="210"/>
      <c r="O28" s="143"/>
      <c r="P28" s="125"/>
      <c r="Q28" s="141"/>
      <c r="R28" s="142"/>
      <c r="S28" s="142"/>
      <c r="T28" s="147"/>
      <c r="U28" s="149"/>
      <c r="V28" s="210"/>
      <c r="W28" s="143"/>
      <c r="X28" s="125"/>
      <c r="Y28" s="147"/>
      <c r="Z28" s="149"/>
      <c r="AA28" s="147"/>
      <c r="AB28" s="149"/>
      <c r="AC28" s="149"/>
      <c r="AD28" s="125"/>
      <c r="AE28" s="125"/>
      <c r="AF28" s="147"/>
      <c r="AG28" s="149"/>
      <c r="AH28" s="149"/>
      <c r="AI28" s="210"/>
      <c r="AJ28" s="143"/>
      <c r="AK28" s="125"/>
      <c r="AL28" s="147"/>
      <c r="AM28" s="149"/>
      <c r="AN28" s="149"/>
      <c r="AO28" s="210"/>
      <c r="AP28" s="143"/>
      <c r="AQ28" s="125"/>
      <c r="AR28" s="165"/>
      <c r="AS28" s="165"/>
    </row>
    <row r="29" spans="1:45" ht="16.5" customHeight="1" x14ac:dyDescent="0.2">
      <c r="A29" s="130">
        <v>17</v>
      </c>
      <c r="B29" s="125"/>
      <c r="C29" s="141"/>
      <c r="D29" s="133"/>
      <c r="E29" s="133"/>
      <c r="F29" s="133"/>
      <c r="G29" s="133"/>
      <c r="H29" s="125"/>
      <c r="I29" s="141"/>
      <c r="J29" s="133"/>
      <c r="K29" s="133"/>
      <c r="L29" s="147"/>
      <c r="M29" s="133"/>
      <c r="N29" s="210"/>
      <c r="O29" s="133"/>
      <c r="P29" s="125"/>
      <c r="Q29" s="141"/>
      <c r="R29" s="133"/>
      <c r="S29" s="133"/>
      <c r="T29" s="147"/>
      <c r="U29" s="133"/>
      <c r="V29" s="210"/>
      <c r="W29" s="133"/>
      <c r="X29" s="125"/>
      <c r="Y29" s="147"/>
      <c r="Z29" s="133"/>
      <c r="AA29" s="147"/>
      <c r="AB29" s="133"/>
      <c r="AC29" s="133"/>
      <c r="AD29" s="125"/>
      <c r="AE29" s="125"/>
      <c r="AF29" s="147"/>
      <c r="AG29" s="133"/>
      <c r="AH29" s="133"/>
      <c r="AI29" s="210"/>
      <c r="AJ29" s="133"/>
      <c r="AK29" s="125"/>
      <c r="AL29" s="147"/>
      <c r="AM29" s="133"/>
      <c r="AN29" s="133"/>
      <c r="AO29" s="210"/>
      <c r="AP29" s="133"/>
      <c r="AQ29" s="125"/>
      <c r="AR29" s="165"/>
      <c r="AS29" s="165"/>
    </row>
    <row r="30" spans="1:45" ht="16.5" customHeight="1" x14ac:dyDescent="0.2">
      <c r="A30" s="130">
        <v>18</v>
      </c>
      <c r="B30" s="125"/>
      <c r="C30" s="141"/>
      <c r="D30" s="142"/>
      <c r="E30" s="142"/>
      <c r="F30" s="142"/>
      <c r="G30" s="142"/>
      <c r="H30" s="125"/>
      <c r="I30" s="141"/>
      <c r="J30" s="142"/>
      <c r="K30" s="142"/>
      <c r="L30" s="147"/>
      <c r="M30" s="149"/>
      <c r="N30" s="210"/>
      <c r="O30" s="143"/>
      <c r="P30" s="125"/>
      <c r="Q30" s="141"/>
      <c r="R30" s="142"/>
      <c r="S30" s="142"/>
      <c r="T30" s="147"/>
      <c r="U30" s="149"/>
      <c r="V30" s="210"/>
      <c r="W30" s="143"/>
      <c r="X30" s="125"/>
      <c r="Y30" s="147"/>
      <c r="Z30" s="149"/>
      <c r="AA30" s="147"/>
      <c r="AB30" s="149"/>
      <c r="AC30" s="149"/>
      <c r="AD30" s="125"/>
      <c r="AE30" s="125"/>
      <c r="AF30" s="147"/>
      <c r="AG30" s="149"/>
      <c r="AH30" s="149"/>
      <c r="AI30" s="210"/>
      <c r="AJ30" s="143"/>
      <c r="AK30" s="125"/>
      <c r="AL30" s="147"/>
      <c r="AM30" s="149"/>
      <c r="AN30" s="149"/>
      <c r="AO30" s="210"/>
      <c r="AP30" s="143"/>
      <c r="AQ30" s="125"/>
      <c r="AR30" s="165"/>
      <c r="AS30" s="165"/>
    </row>
    <row r="31" spans="1:45" ht="16.5" customHeight="1" x14ac:dyDescent="0.2">
      <c r="A31" s="130">
        <v>19</v>
      </c>
      <c r="B31" s="125"/>
      <c r="C31" s="141"/>
      <c r="D31" s="133"/>
      <c r="E31" s="133"/>
      <c r="F31" s="133"/>
      <c r="G31" s="133"/>
      <c r="H31" s="125"/>
      <c r="I31" s="141"/>
      <c r="J31" s="133"/>
      <c r="K31" s="133"/>
      <c r="L31" s="147"/>
      <c r="M31" s="133"/>
      <c r="N31" s="210"/>
      <c r="O31" s="133"/>
      <c r="P31" s="125"/>
      <c r="Q31" s="141"/>
      <c r="R31" s="133"/>
      <c r="S31" s="133"/>
      <c r="T31" s="147"/>
      <c r="U31" s="133"/>
      <c r="V31" s="210"/>
      <c r="W31" s="133"/>
      <c r="X31" s="125"/>
      <c r="Y31" s="147"/>
      <c r="Z31" s="133"/>
      <c r="AA31" s="147"/>
      <c r="AB31" s="133"/>
      <c r="AC31" s="133"/>
      <c r="AD31" s="125"/>
      <c r="AE31" s="125"/>
      <c r="AF31" s="147"/>
      <c r="AG31" s="133"/>
      <c r="AH31" s="133"/>
      <c r="AI31" s="210"/>
      <c r="AJ31" s="133"/>
      <c r="AK31" s="125"/>
      <c r="AL31" s="147"/>
      <c r="AM31" s="133"/>
      <c r="AN31" s="133"/>
      <c r="AO31" s="210"/>
      <c r="AP31" s="133"/>
      <c r="AQ31" s="125"/>
      <c r="AR31" s="165"/>
      <c r="AS31" s="165"/>
    </row>
    <row r="32" spans="1:45" ht="16.5" customHeight="1" x14ac:dyDescent="0.2">
      <c r="A32" s="130">
        <v>20</v>
      </c>
      <c r="B32" s="125"/>
      <c r="C32" s="141"/>
      <c r="D32" s="142"/>
      <c r="E32" s="142"/>
      <c r="F32" s="142"/>
      <c r="G32" s="142"/>
      <c r="H32" s="125"/>
      <c r="I32" s="141"/>
      <c r="J32" s="142"/>
      <c r="K32" s="142"/>
      <c r="L32" s="147"/>
      <c r="M32" s="149"/>
      <c r="N32" s="210"/>
      <c r="O32" s="143"/>
      <c r="P32" s="125"/>
      <c r="Q32" s="141"/>
      <c r="R32" s="142"/>
      <c r="S32" s="142"/>
      <c r="T32" s="147"/>
      <c r="U32" s="149"/>
      <c r="V32" s="210"/>
      <c r="W32" s="143"/>
      <c r="X32" s="125"/>
      <c r="Y32" s="147"/>
      <c r="Z32" s="149"/>
      <c r="AA32" s="147"/>
      <c r="AB32" s="149"/>
      <c r="AC32" s="149"/>
      <c r="AD32" s="125"/>
      <c r="AE32" s="125"/>
      <c r="AF32" s="147"/>
      <c r="AG32" s="149"/>
      <c r="AH32" s="149"/>
      <c r="AI32" s="210"/>
      <c r="AJ32" s="143"/>
      <c r="AK32" s="125"/>
      <c r="AL32" s="147"/>
      <c r="AM32" s="149"/>
      <c r="AN32" s="149"/>
      <c r="AO32" s="210"/>
      <c r="AP32" s="143"/>
      <c r="AQ32" s="125"/>
      <c r="AR32" s="165"/>
      <c r="AS32" s="165"/>
    </row>
    <row r="33" spans="1:45" ht="16.5" customHeight="1" x14ac:dyDescent="0.2">
      <c r="A33" s="130">
        <v>21</v>
      </c>
      <c r="B33" s="125"/>
      <c r="C33" s="141"/>
      <c r="D33" s="133"/>
      <c r="E33" s="133"/>
      <c r="F33" s="133"/>
      <c r="G33" s="133"/>
      <c r="H33" s="125"/>
      <c r="I33" s="141"/>
      <c r="J33" s="133"/>
      <c r="K33" s="133"/>
      <c r="L33" s="147"/>
      <c r="M33" s="133"/>
      <c r="N33" s="210"/>
      <c r="O33" s="133"/>
      <c r="P33" s="125"/>
      <c r="Q33" s="141"/>
      <c r="R33" s="133"/>
      <c r="S33" s="133"/>
      <c r="T33" s="147"/>
      <c r="U33" s="133"/>
      <c r="V33" s="210"/>
      <c r="W33" s="133"/>
      <c r="X33" s="125"/>
      <c r="Y33" s="147"/>
      <c r="Z33" s="133"/>
      <c r="AA33" s="147"/>
      <c r="AB33" s="133"/>
      <c r="AC33" s="133"/>
      <c r="AD33" s="125"/>
      <c r="AE33" s="125"/>
      <c r="AF33" s="147"/>
      <c r="AG33" s="133"/>
      <c r="AH33" s="133"/>
      <c r="AI33" s="210"/>
      <c r="AJ33" s="133"/>
      <c r="AK33" s="125"/>
      <c r="AL33" s="147"/>
      <c r="AM33" s="133"/>
      <c r="AN33" s="133"/>
      <c r="AO33" s="210"/>
      <c r="AP33" s="133"/>
      <c r="AQ33" s="125"/>
      <c r="AR33" s="165"/>
      <c r="AS33" s="165"/>
    </row>
    <row r="34" spans="1:45" ht="16.5" customHeight="1" x14ac:dyDescent="0.2">
      <c r="A34" s="130">
        <v>22</v>
      </c>
      <c r="B34" s="125"/>
      <c r="C34" s="141"/>
      <c r="D34" s="142"/>
      <c r="E34" s="142"/>
      <c r="F34" s="142"/>
      <c r="G34" s="142"/>
      <c r="H34" s="125"/>
      <c r="I34" s="141"/>
      <c r="J34" s="142"/>
      <c r="K34" s="142"/>
      <c r="L34" s="147"/>
      <c r="M34" s="149"/>
      <c r="N34" s="210"/>
      <c r="O34" s="143"/>
      <c r="P34" s="125"/>
      <c r="Q34" s="141"/>
      <c r="R34" s="142"/>
      <c r="S34" s="142"/>
      <c r="T34" s="147"/>
      <c r="U34" s="149"/>
      <c r="V34" s="210"/>
      <c r="W34" s="143"/>
      <c r="X34" s="125"/>
      <c r="Y34" s="147"/>
      <c r="Z34" s="149"/>
      <c r="AA34" s="147"/>
      <c r="AB34" s="149"/>
      <c r="AC34" s="149"/>
      <c r="AD34" s="125"/>
      <c r="AE34" s="125"/>
      <c r="AF34" s="147"/>
      <c r="AG34" s="149"/>
      <c r="AH34" s="149"/>
      <c r="AI34" s="210"/>
      <c r="AJ34" s="143"/>
      <c r="AK34" s="125"/>
      <c r="AL34" s="147"/>
      <c r="AM34" s="149"/>
      <c r="AN34" s="149"/>
      <c r="AO34" s="210"/>
      <c r="AP34" s="143"/>
      <c r="AQ34" s="125"/>
      <c r="AR34" s="165"/>
      <c r="AS34" s="165"/>
    </row>
    <row r="35" spans="1:45" ht="16.5" customHeight="1" x14ac:dyDescent="0.2">
      <c r="A35" s="130">
        <v>23</v>
      </c>
      <c r="B35" s="125"/>
      <c r="C35" s="141"/>
      <c r="D35" s="133"/>
      <c r="E35" s="133"/>
      <c r="F35" s="133"/>
      <c r="G35" s="133"/>
      <c r="H35" s="125"/>
      <c r="I35" s="141"/>
      <c r="J35" s="133"/>
      <c r="K35" s="133"/>
      <c r="L35" s="147"/>
      <c r="M35" s="133"/>
      <c r="N35" s="210"/>
      <c r="O35" s="133"/>
      <c r="P35" s="125"/>
      <c r="Q35" s="141"/>
      <c r="R35" s="133"/>
      <c r="S35" s="133"/>
      <c r="T35" s="147"/>
      <c r="U35" s="133"/>
      <c r="V35" s="210"/>
      <c r="W35" s="133"/>
      <c r="X35" s="125"/>
      <c r="Y35" s="147"/>
      <c r="Z35" s="133"/>
      <c r="AA35" s="147"/>
      <c r="AB35" s="133"/>
      <c r="AC35" s="133"/>
      <c r="AD35" s="125"/>
      <c r="AE35" s="125"/>
      <c r="AF35" s="147"/>
      <c r="AG35" s="133"/>
      <c r="AH35" s="133"/>
      <c r="AI35" s="210"/>
      <c r="AJ35" s="133"/>
      <c r="AK35" s="125"/>
      <c r="AL35" s="147"/>
      <c r="AM35" s="133"/>
      <c r="AN35" s="133"/>
      <c r="AO35" s="210"/>
      <c r="AP35" s="133"/>
      <c r="AQ35" s="125"/>
      <c r="AR35" s="165"/>
      <c r="AS35" s="165"/>
    </row>
    <row r="36" spans="1:45" ht="16.5" customHeight="1" x14ac:dyDescent="0.2">
      <c r="A36" s="130">
        <v>24</v>
      </c>
      <c r="B36" s="125"/>
      <c r="C36" s="141"/>
      <c r="D36" s="142"/>
      <c r="E36" s="142"/>
      <c r="F36" s="142"/>
      <c r="G36" s="142"/>
      <c r="H36" s="125"/>
      <c r="I36" s="141"/>
      <c r="J36" s="142"/>
      <c r="K36" s="142"/>
      <c r="L36" s="147"/>
      <c r="M36" s="149"/>
      <c r="N36" s="210"/>
      <c r="O36" s="143"/>
      <c r="P36" s="125"/>
      <c r="Q36" s="141"/>
      <c r="R36" s="142"/>
      <c r="S36" s="142"/>
      <c r="T36" s="147"/>
      <c r="U36" s="149"/>
      <c r="V36" s="210"/>
      <c r="W36" s="143"/>
      <c r="X36" s="125"/>
      <c r="Y36" s="147"/>
      <c r="Z36" s="149"/>
      <c r="AA36" s="147"/>
      <c r="AB36" s="149"/>
      <c r="AC36" s="149"/>
      <c r="AD36" s="125"/>
      <c r="AE36" s="125"/>
      <c r="AF36" s="147"/>
      <c r="AG36" s="149"/>
      <c r="AH36" s="149"/>
      <c r="AI36" s="210"/>
      <c r="AJ36" s="143"/>
      <c r="AK36" s="125"/>
      <c r="AL36" s="147"/>
      <c r="AM36" s="149"/>
      <c r="AN36" s="149"/>
      <c r="AO36" s="210"/>
      <c r="AP36" s="143"/>
      <c r="AQ36" s="125"/>
      <c r="AR36" s="165"/>
      <c r="AS36" s="165"/>
    </row>
    <row r="37" spans="1:45" ht="16.5" customHeight="1" x14ac:dyDescent="0.2">
      <c r="A37" s="130">
        <v>25</v>
      </c>
      <c r="B37" s="125"/>
      <c r="C37" s="141"/>
      <c r="D37" s="133"/>
      <c r="E37" s="133"/>
      <c r="F37" s="133"/>
      <c r="G37" s="133"/>
      <c r="H37" s="125"/>
      <c r="I37" s="141"/>
      <c r="J37" s="133"/>
      <c r="K37" s="133"/>
      <c r="L37" s="147"/>
      <c r="M37" s="133"/>
      <c r="N37" s="210"/>
      <c r="O37" s="133"/>
      <c r="P37" s="125"/>
      <c r="Q37" s="141"/>
      <c r="R37" s="133"/>
      <c r="S37" s="133"/>
      <c r="T37" s="147"/>
      <c r="U37" s="133"/>
      <c r="V37" s="210"/>
      <c r="W37" s="133"/>
      <c r="X37" s="125"/>
      <c r="Y37" s="147"/>
      <c r="Z37" s="133"/>
      <c r="AA37" s="147"/>
      <c r="AB37" s="133"/>
      <c r="AC37" s="133"/>
      <c r="AD37" s="125"/>
      <c r="AE37" s="125"/>
      <c r="AF37" s="147"/>
      <c r="AG37" s="133"/>
      <c r="AH37" s="133"/>
      <c r="AI37" s="210"/>
      <c r="AJ37" s="133"/>
      <c r="AK37" s="125"/>
      <c r="AL37" s="147"/>
      <c r="AM37" s="133"/>
      <c r="AN37" s="133"/>
      <c r="AO37" s="210"/>
      <c r="AP37" s="133"/>
      <c r="AQ37" s="125"/>
      <c r="AR37" s="165"/>
      <c r="AS37" s="16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210"/>
      <c r="AJ38" s="133"/>
      <c r="AK38" s="125"/>
      <c r="AL38" s="125"/>
      <c r="AM38" s="125"/>
      <c r="AN38" s="125"/>
      <c r="AO38" s="125"/>
      <c r="AP38" s="125"/>
      <c r="AQ38" s="125"/>
      <c r="AR38" s="165"/>
      <c r="AS38" s="165"/>
    </row>
    <row r="39" spans="1:45"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65"/>
      <c r="AS39" s="16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65"/>
      <c r="AS40" s="165"/>
    </row>
    <row r="41" spans="1:45"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65"/>
      <c r="AS41" s="165"/>
    </row>
    <row r="42" spans="1:45"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65"/>
      <c r="AS42" s="16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65"/>
      <c r="AS43" s="16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65"/>
      <c r="AS44" s="16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65"/>
      <c r="AS45" s="16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65"/>
      <c r="AS46" s="16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65"/>
      <c r="AS47" s="165"/>
    </row>
    <row r="48" spans="1:45"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65"/>
      <c r="AS48" s="165"/>
    </row>
    <row r="49" spans="1:45"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65"/>
      <c r="AS49" s="16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65"/>
      <c r="AS50" s="16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65"/>
      <c r="AS51" s="16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65"/>
      <c r="AS52" s="16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65"/>
      <c r="AS53" s="16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65"/>
      <c r="AS54" s="16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65"/>
      <c r="AS55" s="16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65"/>
      <c r="AS56" s="16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65"/>
      <c r="AS57" s="165"/>
    </row>
  </sheetData>
  <mergeCells count="32">
    <mergeCell ref="Q11:W11"/>
    <mergeCell ref="I4:O4"/>
    <mergeCell ref="I5:O5"/>
    <mergeCell ref="I7:O7"/>
    <mergeCell ref="Q7:W7"/>
    <mergeCell ref="F11:G11"/>
    <mergeCell ref="D6:G6"/>
    <mergeCell ref="AL7:AP7"/>
    <mergeCell ref="AL4:AP4"/>
    <mergeCell ref="AL5:AP5"/>
    <mergeCell ref="AM6:AN6"/>
    <mergeCell ref="I11:M11"/>
    <mergeCell ref="Y11:AD11"/>
    <mergeCell ref="AF11:AJ11"/>
    <mergeCell ref="AL11:AP11"/>
    <mergeCell ref="Y4:AD4"/>
    <mergeCell ref="Y5:AD5"/>
    <mergeCell ref="AF4:AJ4"/>
    <mergeCell ref="AF5:AJ5"/>
    <mergeCell ref="C11:E11"/>
    <mergeCell ref="Q4:W4"/>
    <mergeCell ref="Y7:AD7"/>
    <mergeCell ref="AF7:AJ7"/>
    <mergeCell ref="F4:G4"/>
    <mergeCell ref="C5:G5"/>
    <mergeCell ref="AG6:AH6"/>
    <mergeCell ref="C4:E4"/>
    <mergeCell ref="J6:K6"/>
    <mergeCell ref="R6:S6"/>
    <mergeCell ref="AB6:AC6"/>
    <mergeCell ref="C7:G7"/>
    <mergeCell ref="Q5:W5"/>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H57"/>
  <sheetViews>
    <sheetView topLeftCell="AM1" zoomScale="90" zoomScaleNormal="90" workbookViewId="0">
      <selection activeCell="BK17" sqref="BK17"/>
    </sheetView>
  </sheetViews>
  <sheetFormatPr baseColWidth="10" defaultRowHeight="15.75" x14ac:dyDescent="0.2"/>
  <cols>
    <col min="1" max="1" width="13.28515625" style="127" bestFit="1" customWidth="1"/>
    <col min="2" max="2" width="1.7109375" style="127" customWidth="1"/>
    <col min="3" max="3" width="11.7109375" style="127" bestFit="1" customWidth="1"/>
    <col min="4" max="4" width="13" style="127" bestFit="1" customWidth="1"/>
    <col min="5" max="5" width="12.7109375" style="127" bestFit="1" customWidth="1"/>
    <col min="6" max="6" width="11.7109375" style="127" customWidth="1"/>
    <col min="7" max="7" width="10.42578125" style="127" bestFit="1" customWidth="1"/>
    <col min="8" max="8" width="6" style="127" bestFit="1" customWidth="1"/>
    <col min="9" max="9" width="11.5703125" style="127" bestFit="1" customWidth="1"/>
    <col min="10" max="10" width="14" style="127" bestFit="1" customWidth="1"/>
    <col min="11" max="11" width="6.42578125" style="127" bestFit="1" customWidth="1"/>
    <col min="12" max="12" width="10.42578125" style="127" bestFit="1" customWidth="1"/>
    <col min="13" max="13" width="6" style="127" bestFit="1" customWidth="1"/>
    <col min="14" max="14" width="11.5703125" style="127" bestFit="1" customWidth="1"/>
    <col min="15" max="15" width="14" style="127" bestFit="1" customWidth="1"/>
    <col min="16" max="16" width="6.42578125" style="127" bestFit="1" customWidth="1"/>
    <col min="17" max="17" width="10.42578125" style="127" bestFit="1" customWidth="1"/>
    <col min="18" max="18" width="7.85546875" style="127" bestFit="1" customWidth="1"/>
    <col min="19" max="19" width="11.5703125" style="127" bestFit="1" customWidth="1"/>
    <col min="20" max="20" width="14" style="127" bestFit="1" customWidth="1"/>
    <col min="21" max="21" width="6.42578125" style="127" bestFit="1" customWidth="1"/>
    <col min="22" max="22" width="10.42578125" style="127" bestFit="1" customWidth="1"/>
    <col min="23" max="23" width="1.7109375" style="127" customWidth="1"/>
    <col min="24" max="24" width="7.85546875" style="127" bestFit="1" customWidth="1"/>
    <col min="25" max="25" width="1.7109375" style="127" customWidth="1"/>
    <col min="26" max="26" width="12.28515625" style="127" bestFit="1" customWidth="1"/>
    <col min="27" max="27" width="12" style="127" bestFit="1" customWidth="1"/>
    <col min="28" max="28" width="11.7109375" style="127" customWidth="1"/>
    <col min="29" max="29" width="14.42578125" style="127" bestFit="1" customWidth="1"/>
    <col min="30" max="30" width="9.28515625" style="127" bestFit="1" customWidth="1"/>
    <col min="31" max="31" width="8.7109375" style="127" bestFit="1" customWidth="1"/>
    <col min="32" max="32" width="12.28515625" style="127" bestFit="1" customWidth="1"/>
    <col min="33" max="36" width="11.7109375" style="127" customWidth="1"/>
    <col min="37" max="37" width="6.85546875" style="127" customWidth="1"/>
    <col min="38" max="38" width="19" style="127" customWidth="1"/>
    <col min="39" max="39" width="1.7109375" style="127" customWidth="1"/>
    <col min="40" max="40" width="12.28515625" style="127" bestFit="1" customWidth="1"/>
    <col min="41" max="42" width="11.7109375" style="127" customWidth="1"/>
    <col min="43" max="43" width="12.28515625" style="127" bestFit="1" customWidth="1"/>
    <col min="44" max="45" width="11.7109375" style="127" customWidth="1"/>
    <col min="46" max="46" width="12.28515625" style="127" bestFit="1" customWidth="1"/>
    <col min="47" max="48" width="11.7109375" style="127" customWidth="1"/>
    <col min="49" max="49" width="1.7109375" style="127" customWidth="1"/>
    <col min="50" max="50" width="12.28515625" style="127" bestFit="1" customWidth="1"/>
    <col min="51" max="52" width="11.7109375" style="127" customWidth="1"/>
    <col min="53" max="53" width="12" style="127" bestFit="1" customWidth="1"/>
    <col min="54" max="55" width="11.7109375" style="127" customWidth="1"/>
    <col min="56" max="56" width="12.28515625" style="127" bestFit="1" customWidth="1"/>
    <col min="57" max="58" width="11.7109375" style="127" customWidth="1"/>
    <col min="59" max="59" width="1.7109375" style="127" customWidth="1"/>
    <col min="60" max="60" width="12.28515625" style="127" bestFit="1" customWidth="1"/>
    <col min="61" max="62" width="11.7109375" style="127" customWidth="1"/>
    <col min="63" max="63" width="12.28515625" style="127" bestFit="1" customWidth="1"/>
    <col min="64" max="65" width="11.7109375" style="127" customWidth="1"/>
    <col min="66" max="66" width="12.28515625" style="127" bestFit="1" customWidth="1"/>
    <col min="67" max="68" width="11.7109375" style="127" customWidth="1"/>
    <col min="69" max="69" width="13" style="127" customWidth="1"/>
    <col min="70" max="70" width="11.7109375" style="127" customWidth="1"/>
    <col min="71" max="71" width="1.7109375" style="127" customWidth="1"/>
    <col min="72" max="86" width="11.42578125" style="150"/>
    <col min="87" max="16384" width="11.42578125" style="127"/>
  </cols>
  <sheetData>
    <row r="1" spans="1:86" x14ac:dyDescent="0.2">
      <c r="A1" s="108" t="s">
        <v>329</v>
      </c>
      <c r="B1" s="125"/>
      <c r="C1" s="125"/>
      <c r="D1" s="125"/>
      <c r="E1" s="125"/>
      <c r="F1" s="125"/>
      <c r="G1" s="125"/>
      <c r="H1" s="125"/>
      <c r="I1" s="125"/>
      <c r="J1" s="125"/>
      <c r="K1" s="126"/>
      <c r="L1" s="126"/>
      <c r="M1" s="126"/>
      <c r="N1" s="126"/>
      <c r="O1" s="126"/>
      <c r="P1" s="126"/>
      <c r="Q1" s="126"/>
      <c r="R1" s="126"/>
      <c r="S1" s="126"/>
      <c r="T1" s="126"/>
      <c r="U1" s="126"/>
      <c r="V1" s="126"/>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row>
    <row r="2" spans="1:86" ht="21" x14ac:dyDescent="0.2">
      <c r="A2" s="13" t="s">
        <v>444</v>
      </c>
      <c r="B2" s="125"/>
      <c r="C2" s="239" t="s">
        <v>797</v>
      </c>
      <c r="D2" s="239"/>
      <c r="E2" s="239"/>
      <c r="F2" s="239"/>
      <c r="G2" s="239"/>
      <c r="H2" s="239"/>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125"/>
    </row>
    <row r="3" spans="1:8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row>
    <row r="4" spans="1:86" ht="16.5" thickBot="1" x14ac:dyDescent="0.25">
      <c r="A4" s="35" t="s">
        <v>446</v>
      </c>
      <c r="B4" s="125"/>
      <c r="C4" s="375" t="s">
        <v>863</v>
      </c>
      <c r="D4" s="376"/>
      <c r="E4" s="376"/>
      <c r="F4" s="376"/>
      <c r="G4" s="376"/>
      <c r="H4" s="376"/>
      <c r="I4" s="376"/>
      <c r="J4" s="376"/>
      <c r="K4" s="376"/>
      <c r="L4" s="376"/>
      <c r="M4" s="376"/>
      <c r="N4" s="376"/>
      <c r="O4" s="376"/>
      <c r="P4" s="376"/>
      <c r="Q4" s="376"/>
      <c r="R4" s="376"/>
      <c r="S4" s="376"/>
      <c r="T4" s="376"/>
      <c r="U4" s="376"/>
      <c r="V4" s="377"/>
      <c r="W4" s="125"/>
      <c r="X4" s="125"/>
      <c r="Y4" s="125"/>
      <c r="Z4" s="375" t="s">
        <v>799</v>
      </c>
      <c r="AA4" s="373"/>
      <c r="AB4" s="373"/>
      <c r="AC4" s="373"/>
      <c r="AD4" s="374"/>
      <c r="AE4" s="125"/>
      <c r="AF4" s="375" t="s">
        <v>799</v>
      </c>
      <c r="AG4" s="376"/>
      <c r="AH4" s="376"/>
      <c r="AI4" s="376"/>
      <c r="AJ4" s="376"/>
      <c r="AK4" s="376"/>
      <c r="AL4" s="377"/>
      <c r="AM4" s="125"/>
      <c r="AN4" s="375" t="s">
        <v>800</v>
      </c>
      <c r="AO4" s="376"/>
      <c r="AP4" s="376"/>
      <c r="AQ4" s="376"/>
      <c r="AR4" s="376"/>
      <c r="AS4" s="376"/>
      <c r="AT4" s="376"/>
      <c r="AU4" s="376"/>
      <c r="AV4" s="377"/>
      <c r="AW4" s="125"/>
      <c r="AX4" s="375" t="s">
        <v>800</v>
      </c>
      <c r="AY4" s="376"/>
      <c r="AZ4" s="376"/>
      <c r="BA4" s="376"/>
      <c r="BB4" s="376"/>
      <c r="BC4" s="376"/>
      <c r="BD4" s="376"/>
      <c r="BE4" s="376"/>
      <c r="BF4" s="377"/>
      <c r="BG4" s="125"/>
      <c r="BH4" s="375" t="s">
        <v>800</v>
      </c>
      <c r="BI4" s="376"/>
      <c r="BJ4" s="376"/>
      <c r="BK4" s="376"/>
      <c r="BL4" s="376"/>
      <c r="BM4" s="376"/>
      <c r="BN4" s="376"/>
      <c r="BO4" s="376"/>
      <c r="BP4" s="376"/>
      <c r="BQ4" s="376"/>
      <c r="BR4" s="377"/>
      <c r="BS4" s="125"/>
    </row>
    <row r="5" spans="1:86" ht="16.5" thickBot="1" x14ac:dyDescent="0.25">
      <c r="A5" s="135" t="s">
        <v>445</v>
      </c>
      <c r="B5" s="125"/>
      <c r="C5" s="375" t="s">
        <v>858</v>
      </c>
      <c r="D5" s="376"/>
      <c r="E5" s="376"/>
      <c r="F5" s="376"/>
      <c r="G5" s="376"/>
      <c r="H5" s="376"/>
      <c r="I5" s="376"/>
      <c r="J5" s="376"/>
      <c r="K5" s="376"/>
      <c r="L5" s="376"/>
      <c r="M5" s="376"/>
      <c r="N5" s="376"/>
      <c r="O5" s="376"/>
      <c r="P5" s="376"/>
      <c r="Q5" s="376"/>
      <c r="R5" s="376"/>
      <c r="S5" s="376"/>
      <c r="T5" s="376"/>
      <c r="U5" s="376"/>
      <c r="V5" s="377"/>
      <c r="W5" s="125"/>
      <c r="X5" s="125"/>
      <c r="Y5" s="125"/>
      <c r="Z5" s="375" t="s">
        <v>504</v>
      </c>
      <c r="AA5" s="373"/>
      <c r="AB5" s="373"/>
      <c r="AC5" s="373"/>
      <c r="AD5" s="374"/>
      <c r="AE5" s="125"/>
      <c r="AF5" s="375" t="s">
        <v>505</v>
      </c>
      <c r="AG5" s="376"/>
      <c r="AH5" s="376"/>
      <c r="AI5" s="376"/>
      <c r="AJ5" s="376"/>
      <c r="AK5" s="376"/>
      <c r="AL5" s="377"/>
      <c r="AM5" s="125"/>
      <c r="AN5" s="375" t="s">
        <v>506</v>
      </c>
      <c r="AO5" s="376"/>
      <c r="AP5" s="376"/>
      <c r="AQ5" s="376"/>
      <c r="AR5" s="376"/>
      <c r="AS5" s="376"/>
      <c r="AT5" s="376"/>
      <c r="AU5" s="376"/>
      <c r="AV5" s="377"/>
      <c r="AW5" s="125"/>
      <c r="AX5" s="375" t="s">
        <v>516</v>
      </c>
      <c r="AY5" s="376"/>
      <c r="AZ5" s="376"/>
      <c r="BA5" s="376"/>
      <c r="BB5" s="376"/>
      <c r="BC5" s="376"/>
      <c r="BD5" s="376"/>
      <c r="BE5" s="376"/>
      <c r="BF5" s="377"/>
      <c r="BG5" s="125"/>
      <c r="BH5" s="375" t="s">
        <v>515</v>
      </c>
      <c r="BI5" s="376"/>
      <c r="BJ5" s="376"/>
      <c r="BK5" s="376"/>
      <c r="BL5" s="376"/>
      <c r="BM5" s="376"/>
      <c r="BN5" s="376"/>
      <c r="BO5" s="376"/>
      <c r="BP5" s="376"/>
      <c r="BQ5" s="376"/>
      <c r="BR5" s="377"/>
      <c r="BS5" s="125"/>
    </row>
    <row r="6" spans="1:86" ht="16.5" thickBot="1" x14ac:dyDescent="0.25">
      <c r="A6" s="125"/>
      <c r="B6" s="125"/>
      <c r="C6" s="125"/>
      <c r="D6" s="405" t="s">
        <v>801</v>
      </c>
      <c r="E6" s="405"/>
      <c r="F6" s="405"/>
      <c r="G6" s="406"/>
      <c r="H6" s="130"/>
      <c r="I6" s="375" t="s">
        <v>802</v>
      </c>
      <c r="J6" s="376"/>
      <c r="K6" s="376"/>
      <c r="L6" s="377"/>
      <c r="M6" s="130"/>
      <c r="N6" s="375" t="s">
        <v>803</v>
      </c>
      <c r="O6" s="376"/>
      <c r="P6" s="376"/>
      <c r="Q6" s="377"/>
      <c r="R6" s="130"/>
      <c r="S6" s="375" t="s">
        <v>804</v>
      </c>
      <c r="T6" s="376"/>
      <c r="U6" s="376"/>
      <c r="V6" s="377"/>
      <c r="W6" s="125"/>
      <c r="X6" s="125"/>
      <c r="Y6" s="125"/>
      <c r="Z6" s="125"/>
      <c r="AA6" s="245">
        <v>1</v>
      </c>
      <c r="AB6" s="246">
        <v>2</v>
      </c>
      <c r="AC6" s="246">
        <v>3</v>
      </c>
      <c r="AD6" s="246">
        <v>4</v>
      </c>
      <c r="AE6" s="125"/>
      <c r="AF6" s="125"/>
      <c r="AG6" s="375" t="s">
        <v>543</v>
      </c>
      <c r="AH6" s="374"/>
      <c r="AI6" s="375" t="s">
        <v>544</v>
      </c>
      <c r="AJ6" s="374"/>
      <c r="AK6" s="125"/>
      <c r="AL6" s="243" t="s">
        <v>775</v>
      </c>
      <c r="AM6" s="125"/>
      <c r="AN6" s="125"/>
      <c r="AO6" s="375" t="s">
        <v>545</v>
      </c>
      <c r="AP6" s="377"/>
      <c r="AQ6" s="125"/>
      <c r="AR6" s="375" t="s">
        <v>546</v>
      </c>
      <c r="AS6" s="377"/>
      <c r="AT6" s="125"/>
      <c r="AU6" s="375" t="s">
        <v>547</v>
      </c>
      <c r="AV6" s="377"/>
      <c r="AW6" s="125"/>
      <c r="AX6" s="125"/>
      <c r="AY6" s="375" t="s">
        <v>545</v>
      </c>
      <c r="AZ6" s="377"/>
      <c r="BA6" s="125"/>
      <c r="BB6" s="375" t="s">
        <v>546</v>
      </c>
      <c r="BC6" s="377"/>
      <c r="BD6" s="125"/>
      <c r="BE6" s="375" t="s">
        <v>547</v>
      </c>
      <c r="BF6" s="377"/>
      <c r="BG6" s="125"/>
      <c r="BH6" s="125"/>
      <c r="BI6" s="375" t="s">
        <v>545</v>
      </c>
      <c r="BJ6" s="377"/>
      <c r="BK6" s="125"/>
      <c r="BL6" s="375" t="s">
        <v>546</v>
      </c>
      <c r="BM6" s="377"/>
      <c r="BN6" s="125"/>
      <c r="BO6" s="375" t="s">
        <v>547</v>
      </c>
      <c r="BP6" s="377"/>
      <c r="BQ6" s="125"/>
      <c r="BR6" s="248" t="s">
        <v>633</v>
      </c>
      <c r="BS6" s="125"/>
    </row>
    <row r="7" spans="1:86" ht="16.5" thickBot="1" x14ac:dyDescent="0.25">
      <c r="A7" s="125"/>
      <c r="B7" s="125"/>
      <c r="C7" s="125"/>
      <c r="D7" s="145" t="s">
        <v>426</v>
      </c>
      <c r="E7" s="145" t="s">
        <v>427</v>
      </c>
      <c r="F7" s="125"/>
      <c r="G7" s="243" t="s">
        <v>774</v>
      </c>
      <c r="H7" s="130"/>
      <c r="I7" s="145" t="s">
        <v>426</v>
      </c>
      <c r="J7" s="145" t="s">
        <v>427</v>
      </c>
      <c r="K7" s="125"/>
      <c r="L7" s="243" t="s">
        <v>774</v>
      </c>
      <c r="M7" s="130"/>
      <c r="N7" s="145" t="s">
        <v>426</v>
      </c>
      <c r="O7" s="145" t="s">
        <v>427</v>
      </c>
      <c r="P7" s="125"/>
      <c r="Q7" s="243" t="s">
        <v>774</v>
      </c>
      <c r="R7" s="130"/>
      <c r="S7" s="145" t="s">
        <v>426</v>
      </c>
      <c r="T7" s="145" t="s">
        <v>427</v>
      </c>
      <c r="U7" s="125"/>
      <c r="V7" s="243" t="s">
        <v>774</v>
      </c>
      <c r="W7" s="125"/>
      <c r="X7" s="125"/>
      <c r="Y7" s="125"/>
      <c r="Z7" s="381" t="s">
        <v>847</v>
      </c>
      <c r="AA7" s="382"/>
      <c r="AB7" s="382"/>
      <c r="AC7" s="382"/>
      <c r="AD7" s="382"/>
      <c r="AE7" s="125"/>
      <c r="AF7" s="403" t="s">
        <v>848</v>
      </c>
      <c r="AG7" s="404"/>
      <c r="AH7" s="404"/>
      <c r="AI7" s="404"/>
      <c r="AJ7" s="404"/>
      <c r="AK7" s="404"/>
      <c r="AL7" s="404"/>
      <c r="AM7" s="125"/>
      <c r="AN7" s="395" t="s">
        <v>849</v>
      </c>
      <c r="AO7" s="396"/>
      <c r="AP7" s="396"/>
      <c r="AQ7" s="396"/>
      <c r="AR7" s="396"/>
      <c r="AS7" s="396"/>
      <c r="AT7" s="396"/>
      <c r="AU7" s="396"/>
      <c r="AV7" s="396"/>
      <c r="AW7" s="125"/>
      <c r="AX7" s="395" t="s">
        <v>850</v>
      </c>
      <c r="AY7" s="396"/>
      <c r="AZ7" s="396"/>
      <c r="BA7" s="396"/>
      <c r="BB7" s="396"/>
      <c r="BC7" s="396"/>
      <c r="BD7" s="396"/>
      <c r="BE7" s="396"/>
      <c r="BF7" s="396"/>
      <c r="BG7" s="125"/>
      <c r="BH7" s="395" t="s">
        <v>851</v>
      </c>
      <c r="BI7" s="396"/>
      <c r="BJ7" s="396"/>
      <c r="BK7" s="396"/>
      <c r="BL7" s="396"/>
      <c r="BM7" s="396"/>
      <c r="BN7" s="396"/>
      <c r="BO7" s="396"/>
      <c r="BP7" s="396"/>
      <c r="BQ7" s="396"/>
      <c r="BR7" s="396"/>
      <c r="BS7" s="125"/>
    </row>
    <row r="8" spans="1:86" ht="16.5" thickBot="1" x14ac:dyDescent="0.25">
      <c r="A8" s="145" t="s">
        <v>645</v>
      </c>
      <c r="B8" s="125"/>
      <c r="C8" s="145" t="s">
        <v>636</v>
      </c>
      <c r="D8" s="181" t="s">
        <v>859</v>
      </c>
      <c r="E8" s="181" t="s">
        <v>859</v>
      </c>
      <c r="F8" s="153" t="s">
        <v>638</v>
      </c>
      <c r="G8" s="153" t="s">
        <v>637</v>
      </c>
      <c r="H8" s="130"/>
      <c r="I8" s="181" t="s">
        <v>859</v>
      </c>
      <c r="J8" s="181" t="s">
        <v>859</v>
      </c>
      <c r="K8" s="153" t="s">
        <v>638</v>
      </c>
      <c r="L8" s="153" t="s">
        <v>637</v>
      </c>
      <c r="M8" s="130"/>
      <c r="N8" s="181" t="s">
        <v>859</v>
      </c>
      <c r="O8" s="181" t="s">
        <v>859</v>
      </c>
      <c r="P8" s="153" t="s">
        <v>638</v>
      </c>
      <c r="Q8" s="153" t="s">
        <v>637</v>
      </c>
      <c r="R8" s="130"/>
      <c r="S8" s="181" t="s">
        <v>859</v>
      </c>
      <c r="T8" s="181" t="s">
        <v>859</v>
      </c>
      <c r="U8" s="153" t="s">
        <v>638</v>
      </c>
      <c r="V8" s="153" t="s">
        <v>637</v>
      </c>
      <c r="W8" s="125"/>
      <c r="X8" s="177"/>
      <c r="Y8" s="125"/>
      <c r="Z8" s="145" t="s">
        <v>636</v>
      </c>
      <c r="AA8" s="145" t="s">
        <v>426</v>
      </c>
      <c r="AB8" s="145" t="s">
        <v>426</v>
      </c>
      <c r="AC8" s="145" t="s">
        <v>426</v>
      </c>
      <c r="AD8" s="145" t="s">
        <v>426</v>
      </c>
      <c r="AE8" s="177" t="s">
        <v>503</v>
      </c>
      <c r="AF8" s="145" t="s">
        <v>636</v>
      </c>
      <c r="AG8" s="145" t="s">
        <v>426</v>
      </c>
      <c r="AH8" s="145" t="s">
        <v>427</v>
      </c>
      <c r="AI8" s="145" t="s">
        <v>426</v>
      </c>
      <c r="AJ8" s="145" t="s">
        <v>427</v>
      </c>
      <c r="AK8" s="126"/>
      <c r="AL8" s="126"/>
      <c r="AM8" s="125"/>
      <c r="AN8" s="145" t="s">
        <v>636</v>
      </c>
      <c r="AO8" s="145" t="s">
        <v>426</v>
      </c>
      <c r="AP8" s="145" t="s">
        <v>427</v>
      </c>
      <c r="AQ8" s="145" t="s">
        <v>636</v>
      </c>
      <c r="AR8" s="145" t="s">
        <v>426</v>
      </c>
      <c r="AS8" s="145" t="s">
        <v>427</v>
      </c>
      <c r="AT8" s="145" t="s">
        <v>636</v>
      </c>
      <c r="AU8" s="145" t="s">
        <v>426</v>
      </c>
      <c r="AV8" s="145" t="s">
        <v>427</v>
      </c>
      <c r="AW8" s="125"/>
      <c r="AX8" s="145" t="s">
        <v>636</v>
      </c>
      <c r="AY8" s="145" t="s">
        <v>426</v>
      </c>
      <c r="AZ8" s="145" t="s">
        <v>427</v>
      </c>
      <c r="BA8" s="145" t="s">
        <v>636</v>
      </c>
      <c r="BB8" s="145" t="s">
        <v>426</v>
      </c>
      <c r="BC8" s="145" t="s">
        <v>427</v>
      </c>
      <c r="BD8" s="145" t="s">
        <v>636</v>
      </c>
      <c r="BE8" s="145" t="s">
        <v>426</v>
      </c>
      <c r="BF8" s="145" t="s">
        <v>427</v>
      </c>
      <c r="BG8" s="125"/>
      <c r="BH8" s="145" t="s">
        <v>636</v>
      </c>
      <c r="BI8" s="145" t="s">
        <v>426</v>
      </c>
      <c r="BJ8" s="145" t="s">
        <v>427</v>
      </c>
      <c r="BK8" s="145" t="s">
        <v>636</v>
      </c>
      <c r="BL8" s="145" t="s">
        <v>426</v>
      </c>
      <c r="BM8" s="145" t="s">
        <v>427</v>
      </c>
      <c r="BN8" s="145" t="s">
        <v>636</v>
      </c>
      <c r="BO8" s="145" t="s">
        <v>426</v>
      </c>
      <c r="BP8" s="145" t="s">
        <v>427</v>
      </c>
      <c r="BQ8" s="153" t="s">
        <v>638</v>
      </c>
      <c r="BR8" s="153" t="s">
        <v>637</v>
      </c>
      <c r="BS8" s="125"/>
    </row>
    <row r="9" spans="1:86" s="129" customFormat="1" ht="16.5" thickBot="1" x14ac:dyDescent="0.25">
      <c r="A9" s="214" t="s">
        <v>644</v>
      </c>
      <c r="B9" s="126"/>
      <c r="C9" s="126"/>
      <c r="D9" s="216">
        <v>1</v>
      </c>
      <c r="E9" s="216">
        <v>1</v>
      </c>
      <c r="F9" s="126"/>
      <c r="G9" s="216">
        <v>1</v>
      </c>
      <c r="H9" s="130"/>
      <c r="I9" s="216">
        <v>0</v>
      </c>
      <c r="J9" s="216">
        <v>0</v>
      </c>
      <c r="K9" s="126"/>
      <c r="L9" s="216">
        <v>1</v>
      </c>
      <c r="M9" s="130"/>
      <c r="N9" s="216">
        <v>0</v>
      </c>
      <c r="O9" s="216">
        <v>0</v>
      </c>
      <c r="P9" s="126"/>
      <c r="Q9" s="216">
        <v>1</v>
      </c>
      <c r="R9" s="130"/>
      <c r="S9" s="216">
        <v>0</v>
      </c>
      <c r="T9" s="216">
        <v>0</v>
      </c>
      <c r="U9" s="126"/>
      <c r="V9" s="216">
        <v>1</v>
      </c>
      <c r="W9" s="126"/>
      <c r="X9" s="177"/>
      <c r="Y9" s="126"/>
      <c r="Z9" s="126"/>
      <c r="AA9" s="216">
        <v>1</v>
      </c>
      <c r="AB9" s="216">
        <v>1</v>
      </c>
      <c r="AC9" s="216">
        <v>1</v>
      </c>
      <c r="AD9" s="216">
        <v>1</v>
      </c>
      <c r="AE9" s="177" t="s">
        <v>440</v>
      </c>
      <c r="AF9" s="126"/>
      <c r="AG9" s="216">
        <v>1</v>
      </c>
      <c r="AH9" s="216">
        <v>1</v>
      </c>
      <c r="AI9" s="216">
        <v>1</v>
      </c>
      <c r="AJ9" s="216">
        <v>1</v>
      </c>
      <c r="AK9" s="398" t="s">
        <v>812</v>
      </c>
      <c r="AL9" s="402"/>
      <c r="AM9" s="126"/>
      <c r="AN9" s="126"/>
      <c r="AO9" s="216">
        <v>1</v>
      </c>
      <c r="AP9" s="216">
        <v>1</v>
      </c>
      <c r="AQ9" s="126"/>
      <c r="AR9" s="216">
        <v>1</v>
      </c>
      <c r="AS9" s="216">
        <v>1</v>
      </c>
      <c r="AT9" s="126"/>
      <c r="AU9" s="216">
        <v>1</v>
      </c>
      <c r="AV9" s="216">
        <v>1</v>
      </c>
      <c r="AW9" s="126"/>
      <c r="AX9" s="126"/>
      <c r="AY9" s="216">
        <v>1</v>
      </c>
      <c r="AZ9" s="216">
        <v>1</v>
      </c>
      <c r="BA9" s="126"/>
      <c r="BB9" s="216">
        <v>1</v>
      </c>
      <c r="BC9" s="216">
        <v>1</v>
      </c>
      <c r="BD9" s="126"/>
      <c r="BE9" s="216">
        <v>1</v>
      </c>
      <c r="BF9" s="216">
        <v>1</v>
      </c>
      <c r="BG9" s="126"/>
      <c r="BH9" s="126"/>
      <c r="BI9" s="216">
        <v>1</v>
      </c>
      <c r="BJ9" s="216">
        <v>1</v>
      </c>
      <c r="BK9" s="126"/>
      <c r="BL9" s="216">
        <v>1</v>
      </c>
      <c r="BM9" s="216">
        <v>1</v>
      </c>
      <c r="BN9" s="126"/>
      <c r="BO9" s="216">
        <v>1</v>
      </c>
      <c r="BP9" s="216">
        <v>1</v>
      </c>
      <c r="BQ9" s="235"/>
      <c r="BR9" s="216">
        <v>1</v>
      </c>
      <c r="BS9" s="126"/>
      <c r="BT9" s="151"/>
      <c r="BU9" s="151"/>
      <c r="BV9" s="151"/>
      <c r="BW9" s="151"/>
      <c r="BX9" s="151"/>
      <c r="BY9" s="151"/>
      <c r="BZ9" s="151"/>
      <c r="CA9" s="151"/>
      <c r="CB9" s="151"/>
      <c r="CC9" s="151"/>
      <c r="CD9" s="151"/>
      <c r="CE9" s="151"/>
      <c r="CF9" s="151"/>
      <c r="CG9" s="151"/>
      <c r="CH9" s="151"/>
    </row>
    <row r="10" spans="1:86" s="226" customFormat="1" x14ac:dyDescent="0.2">
      <c r="A10" s="218" t="s">
        <v>642</v>
      </c>
      <c r="B10" s="219"/>
      <c r="C10" s="219"/>
      <c r="D10" s="220">
        <f t="shared" ref="D10:E10" si="0">COUNT(D13:D37)</f>
        <v>1</v>
      </c>
      <c r="E10" s="220">
        <f t="shared" si="0"/>
        <v>1</v>
      </c>
      <c r="F10" s="219"/>
      <c r="G10" s="220">
        <f>COUNT(PINNAE_Prod!G13:G37)</f>
        <v>2</v>
      </c>
      <c r="H10" s="220"/>
      <c r="I10" s="220">
        <f t="shared" ref="I10:V10" si="1">COUNT(I13:I37)</f>
        <v>1</v>
      </c>
      <c r="J10" s="220">
        <f t="shared" si="1"/>
        <v>1</v>
      </c>
      <c r="K10" s="220"/>
      <c r="L10" s="220">
        <f t="shared" si="1"/>
        <v>2</v>
      </c>
      <c r="M10" s="130"/>
      <c r="N10" s="220">
        <f t="shared" si="1"/>
        <v>1</v>
      </c>
      <c r="O10" s="220">
        <f t="shared" si="1"/>
        <v>1</v>
      </c>
      <c r="P10" s="220"/>
      <c r="Q10" s="220">
        <f t="shared" si="1"/>
        <v>2</v>
      </c>
      <c r="R10" s="220"/>
      <c r="S10" s="220">
        <f t="shared" si="1"/>
        <v>1</v>
      </c>
      <c r="T10" s="220">
        <f t="shared" si="1"/>
        <v>1</v>
      </c>
      <c r="U10" s="220"/>
      <c r="V10" s="220">
        <f t="shared" si="1"/>
        <v>2</v>
      </c>
      <c r="W10" s="219"/>
      <c r="X10" s="219"/>
      <c r="Y10" s="219"/>
      <c r="Z10" s="219"/>
      <c r="AA10" s="220">
        <f>COUNT(AA13:AA37)</f>
        <v>1</v>
      </c>
      <c r="AB10" s="220">
        <f>COUNT(AB13:AB37)</f>
        <v>1</v>
      </c>
      <c r="AC10" s="220">
        <f>COUNT(AC13:AC37)</f>
        <v>1</v>
      </c>
      <c r="AD10" s="220">
        <f>COUNT(AD13:AD37)</f>
        <v>1</v>
      </c>
      <c r="AE10" s="227"/>
      <c r="AF10" s="219"/>
      <c r="AG10" s="220">
        <f>COUNT(AG13:AG37)</f>
        <v>3</v>
      </c>
      <c r="AH10" s="220">
        <f>COUNT(AH13:AH37)</f>
        <v>3</v>
      </c>
      <c r="AI10" s="220">
        <f>COUNT(AI13:AI37)</f>
        <v>3</v>
      </c>
      <c r="AJ10" s="220">
        <f>COUNT(AJ13:AJ37)</f>
        <v>3</v>
      </c>
      <c r="AK10" s="219"/>
      <c r="AL10" s="219"/>
      <c r="AM10" s="219"/>
      <c r="AN10" s="219"/>
      <c r="AO10" s="220">
        <f>COUNT(AO13:AO37)</f>
        <v>1</v>
      </c>
      <c r="AP10" s="220">
        <f>COUNT(AP13:AP37)</f>
        <v>1</v>
      </c>
      <c r="AQ10" s="219"/>
      <c r="AR10" s="220">
        <f>COUNT(AR13:AR37)</f>
        <v>1</v>
      </c>
      <c r="AS10" s="220">
        <f>COUNT(AS13:AS37)</f>
        <v>1</v>
      </c>
      <c r="AT10" s="219"/>
      <c r="AU10" s="220">
        <f>COUNT(AU13:AU37)</f>
        <v>1</v>
      </c>
      <c r="AV10" s="220">
        <f>COUNT(AV13:AV37)</f>
        <v>1</v>
      </c>
      <c r="AW10" s="219"/>
      <c r="AX10" s="219"/>
      <c r="AY10" s="220">
        <f>COUNT(AY13:AY37)</f>
        <v>2</v>
      </c>
      <c r="AZ10" s="220">
        <f>COUNT(AZ13:AZ37)</f>
        <v>2</v>
      </c>
      <c r="BA10" s="219"/>
      <c r="BB10" s="220">
        <f>COUNT(BB13:BB37)</f>
        <v>6</v>
      </c>
      <c r="BC10" s="220">
        <f>COUNT(BC13:BC37)</f>
        <v>6</v>
      </c>
      <c r="BD10" s="219"/>
      <c r="BE10" s="220">
        <f>COUNT(BE13:BE37)</f>
        <v>2</v>
      </c>
      <c r="BF10" s="220">
        <f>COUNT(BF13:BF37)</f>
        <v>2</v>
      </c>
      <c r="BG10" s="219"/>
      <c r="BH10" s="219"/>
      <c r="BI10" s="220">
        <f>COUNT(BI13:BI37)</f>
        <v>1</v>
      </c>
      <c r="BJ10" s="220">
        <f>COUNT(BJ13:BJ37)</f>
        <v>1</v>
      </c>
      <c r="BK10" s="219"/>
      <c r="BL10" s="220">
        <f>COUNT(BL13:BL37)</f>
        <v>5</v>
      </c>
      <c r="BM10" s="220">
        <f>COUNT(BM13:BM37)</f>
        <v>5</v>
      </c>
      <c r="BN10" s="219"/>
      <c r="BO10" s="220">
        <f>COUNT(BO13:BO37)</f>
        <v>1</v>
      </c>
      <c r="BP10" s="220">
        <f>COUNT(BP13:BP37)</f>
        <v>1</v>
      </c>
      <c r="BQ10" s="220"/>
      <c r="BR10" s="220">
        <f>COUNT(BR13:BR37)</f>
        <v>2</v>
      </c>
      <c r="BS10" s="219"/>
      <c r="BT10" s="225"/>
      <c r="BU10" s="225"/>
      <c r="BV10" s="225"/>
      <c r="BW10" s="225"/>
      <c r="BX10" s="225"/>
      <c r="BY10" s="225"/>
      <c r="BZ10" s="225"/>
      <c r="CA10" s="225"/>
      <c r="CB10" s="225"/>
      <c r="CC10" s="225"/>
      <c r="CD10" s="225"/>
      <c r="CE10" s="225"/>
      <c r="CF10" s="225"/>
      <c r="CG10" s="225"/>
      <c r="CH10" s="225"/>
    </row>
    <row r="11" spans="1:86" s="226" customFormat="1" x14ac:dyDescent="0.2">
      <c r="A11" s="221" t="s">
        <v>643</v>
      </c>
      <c r="B11" s="219"/>
      <c r="C11" s="261"/>
      <c r="D11" s="383" t="s">
        <v>887</v>
      </c>
      <c r="E11" s="383"/>
      <c r="F11" s="383"/>
      <c r="G11" s="383"/>
      <c r="H11" s="260"/>
      <c r="I11" s="383" t="s">
        <v>888</v>
      </c>
      <c r="J11" s="383"/>
      <c r="K11" s="383"/>
      <c r="L11" s="383"/>
      <c r="M11" s="260"/>
      <c r="N11" s="383" t="s">
        <v>889</v>
      </c>
      <c r="O11" s="383"/>
      <c r="P11" s="383"/>
      <c r="Q11" s="383"/>
      <c r="R11" s="260"/>
      <c r="S11" s="383" t="s">
        <v>890</v>
      </c>
      <c r="T11" s="383"/>
      <c r="U11" s="383"/>
      <c r="V11" s="383"/>
      <c r="W11" s="219"/>
      <c r="X11" s="219"/>
      <c r="Y11" s="219"/>
      <c r="Z11" s="383" t="s">
        <v>891</v>
      </c>
      <c r="AA11" s="383"/>
      <c r="AB11" s="383"/>
      <c r="AC11" s="383"/>
      <c r="AD11" s="383"/>
      <c r="AE11" s="227"/>
      <c r="AF11" s="383" t="s">
        <v>892</v>
      </c>
      <c r="AG11" s="383"/>
      <c r="AH11" s="383"/>
      <c r="AI11" s="383"/>
      <c r="AJ11" s="383"/>
      <c r="AK11" s="260"/>
      <c r="AL11" s="260"/>
      <c r="AM11" s="219"/>
      <c r="AN11" s="383" t="s">
        <v>893</v>
      </c>
      <c r="AO11" s="383"/>
      <c r="AP11" s="383"/>
      <c r="AQ11" s="383" t="s">
        <v>894</v>
      </c>
      <c r="AR11" s="383"/>
      <c r="AS11" s="383"/>
      <c r="AT11" s="383" t="s">
        <v>895</v>
      </c>
      <c r="AU11" s="383"/>
      <c r="AV11" s="383"/>
      <c r="AW11" s="219"/>
      <c r="AX11" s="383" t="s">
        <v>896</v>
      </c>
      <c r="AY11" s="383"/>
      <c r="AZ11" s="383"/>
      <c r="BA11" s="383" t="s">
        <v>897</v>
      </c>
      <c r="BB11" s="383"/>
      <c r="BC11" s="383"/>
      <c r="BD11" s="383" t="s">
        <v>898</v>
      </c>
      <c r="BE11" s="383"/>
      <c r="BF11" s="383"/>
      <c r="BG11" s="219"/>
      <c r="BH11" s="383" t="s">
        <v>899</v>
      </c>
      <c r="BI11" s="383"/>
      <c r="BJ11" s="383"/>
      <c r="BK11" s="383" t="s">
        <v>900</v>
      </c>
      <c r="BL11" s="383"/>
      <c r="BM11" s="383"/>
      <c r="BN11" s="383" t="s">
        <v>901</v>
      </c>
      <c r="BO11" s="383"/>
      <c r="BP11" s="383"/>
      <c r="BQ11" s="383" t="s">
        <v>672</v>
      </c>
      <c r="BR11" s="383"/>
      <c r="BS11" s="228"/>
      <c r="BT11" s="225"/>
      <c r="BU11" s="225"/>
      <c r="BV11" s="225"/>
      <c r="BW11" s="225"/>
      <c r="BX11" s="225"/>
      <c r="BY11" s="225"/>
      <c r="BZ11" s="225"/>
      <c r="CA11" s="225"/>
      <c r="CB11" s="225"/>
      <c r="CC11" s="225"/>
      <c r="CD11" s="225"/>
      <c r="CE11" s="225"/>
      <c r="CF11" s="225"/>
      <c r="CG11" s="225"/>
      <c r="CH11" s="225"/>
    </row>
    <row r="12" spans="1:86" x14ac:dyDescent="0.2">
      <c r="A12" s="130" t="s">
        <v>317</v>
      </c>
      <c r="B12" s="125"/>
      <c r="C12" s="131" t="s">
        <v>438</v>
      </c>
      <c r="D12" s="131" t="s">
        <v>861</v>
      </c>
      <c r="E12" s="130" t="s">
        <v>4</v>
      </c>
      <c r="F12" s="130" t="s">
        <v>635</v>
      </c>
      <c r="G12" s="130" t="s">
        <v>713</v>
      </c>
      <c r="H12" s="177" t="s">
        <v>440</v>
      </c>
      <c r="I12" s="131" t="s">
        <v>861</v>
      </c>
      <c r="J12" s="130" t="s">
        <v>4</v>
      </c>
      <c r="K12" s="130" t="s">
        <v>635</v>
      </c>
      <c r="L12" s="130" t="s">
        <v>713</v>
      </c>
      <c r="M12" s="177" t="s">
        <v>440</v>
      </c>
      <c r="N12" s="131" t="s">
        <v>861</v>
      </c>
      <c r="O12" s="130" t="s">
        <v>4</v>
      </c>
      <c r="P12" s="130" t="s">
        <v>635</v>
      </c>
      <c r="Q12" s="130" t="s">
        <v>713</v>
      </c>
      <c r="R12" s="177" t="s">
        <v>440</v>
      </c>
      <c r="S12" s="131" t="s">
        <v>861</v>
      </c>
      <c r="T12" s="130" t="s">
        <v>4</v>
      </c>
      <c r="U12" s="130" t="s">
        <v>635</v>
      </c>
      <c r="V12" s="130" t="s">
        <v>713</v>
      </c>
      <c r="W12" s="125"/>
      <c r="X12" s="177" t="s">
        <v>440</v>
      </c>
      <c r="Y12" s="125"/>
      <c r="Z12" s="131" t="s">
        <v>438</v>
      </c>
      <c r="AA12" s="130" t="s">
        <v>4</v>
      </c>
      <c r="AB12" s="130" t="s">
        <v>4</v>
      </c>
      <c r="AC12" s="130" t="s">
        <v>4</v>
      </c>
      <c r="AD12" s="130" t="s">
        <v>4</v>
      </c>
      <c r="AE12" s="178"/>
      <c r="AF12" s="131" t="s">
        <v>438</v>
      </c>
      <c r="AG12" s="130" t="s">
        <v>0</v>
      </c>
      <c r="AH12" s="130" t="s">
        <v>0</v>
      </c>
      <c r="AI12" s="130" t="s">
        <v>0</v>
      </c>
      <c r="AJ12" s="130" t="s">
        <v>0</v>
      </c>
      <c r="AK12" s="126"/>
      <c r="AL12" s="126"/>
      <c r="AM12" s="125"/>
      <c r="AN12" s="131" t="s">
        <v>438</v>
      </c>
      <c r="AO12" s="131" t="s">
        <v>3</v>
      </c>
      <c r="AP12" s="131" t="s">
        <v>3</v>
      </c>
      <c r="AQ12" s="131" t="s">
        <v>438</v>
      </c>
      <c r="AR12" s="131" t="s">
        <v>3</v>
      </c>
      <c r="AS12" s="131" t="s">
        <v>3</v>
      </c>
      <c r="AT12" s="131" t="s">
        <v>438</v>
      </c>
      <c r="AU12" s="131" t="s">
        <v>3</v>
      </c>
      <c r="AV12" s="131" t="s">
        <v>3</v>
      </c>
      <c r="AW12" s="125"/>
      <c r="AX12" s="131" t="s">
        <v>438</v>
      </c>
      <c r="AY12" s="131" t="s">
        <v>3</v>
      </c>
      <c r="AZ12" s="131" t="s">
        <v>3</v>
      </c>
      <c r="BA12" s="131" t="s">
        <v>438</v>
      </c>
      <c r="BB12" s="131" t="s">
        <v>3</v>
      </c>
      <c r="BC12" s="131" t="s">
        <v>3</v>
      </c>
      <c r="BD12" s="131" t="s">
        <v>438</v>
      </c>
      <c r="BE12" s="131" t="s">
        <v>3</v>
      </c>
      <c r="BF12" s="131" t="s">
        <v>3</v>
      </c>
      <c r="BG12" s="125"/>
      <c r="BH12" s="131" t="s">
        <v>438</v>
      </c>
      <c r="BI12" s="131" t="s">
        <v>3</v>
      </c>
      <c r="BJ12" s="131" t="s">
        <v>3</v>
      </c>
      <c r="BK12" s="131" t="s">
        <v>438</v>
      </c>
      <c r="BL12" s="131" t="s">
        <v>3</v>
      </c>
      <c r="BM12" s="131" t="s">
        <v>3</v>
      </c>
      <c r="BN12" s="131" t="s">
        <v>438</v>
      </c>
      <c r="BO12" s="131" t="s">
        <v>3</v>
      </c>
      <c r="BP12" s="131" t="s">
        <v>3</v>
      </c>
      <c r="BQ12" s="130" t="s">
        <v>635</v>
      </c>
      <c r="BR12" s="130" t="s">
        <v>454</v>
      </c>
      <c r="BS12" s="125"/>
    </row>
    <row r="13" spans="1:86" x14ac:dyDescent="0.25">
      <c r="A13" s="130">
        <v>1</v>
      </c>
      <c r="B13" s="125"/>
      <c r="C13" s="141">
        <v>1</v>
      </c>
      <c r="D13" s="133">
        <v>10</v>
      </c>
      <c r="E13" s="133">
        <v>0</v>
      </c>
      <c r="F13" s="210">
        <v>1</v>
      </c>
      <c r="G13" s="133">
        <v>0.4</v>
      </c>
      <c r="H13" s="179">
        <f>D13</f>
        <v>10</v>
      </c>
      <c r="I13" s="133">
        <v>88</v>
      </c>
      <c r="J13" s="133">
        <v>0</v>
      </c>
      <c r="K13" s="210">
        <v>1</v>
      </c>
      <c r="L13" s="133">
        <v>0.4</v>
      </c>
      <c r="M13" s="179">
        <f>+D13+I13</f>
        <v>98</v>
      </c>
      <c r="N13" s="133">
        <v>2</v>
      </c>
      <c r="O13" s="133">
        <v>0</v>
      </c>
      <c r="P13" s="210">
        <v>1</v>
      </c>
      <c r="Q13" s="133">
        <v>0.4</v>
      </c>
      <c r="R13" s="179">
        <f>+D13+I13+N13</f>
        <v>100</v>
      </c>
      <c r="S13" s="133">
        <v>0</v>
      </c>
      <c r="T13" s="133">
        <v>0</v>
      </c>
      <c r="U13" s="210">
        <v>1</v>
      </c>
      <c r="V13" s="133">
        <v>0.4</v>
      </c>
      <c r="W13" s="125"/>
      <c r="X13" s="179">
        <f>D13+I13+N13+S13</f>
        <v>100</v>
      </c>
      <c r="Y13" s="125"/>
      <c r="Z13" s="265">
        <v>0</v>
      </c>
      <c r="AA13" s="105">
        <v>100</v>
      </c>
      <c r="AB13" s="105">
        <v>0</v>
      </c>
      <c r="AC13" s="105">
        <v>0</v>
      </c>
      <c r="AD13" s="105">
        <v>0</v>
      </c>
      <c r="AE13" s="179">
        <f t="shared" ref="AE13:AE36" si="2">SUM(AA13:AD13)</f>
        <v>100</v>
      </c>
      <c r="AF13" s="265">
        <v>0</v>
      </c>
      <c r="AG13" s="348">
        <v>1</v>
      </c>
      <c r="AH13" s="348">
        <v>0</v>
      </c>
      <c r="AI13" s="105">
        <v>0</v>
      </c>
      <c r="AJ13" s="105">
        <v>0</v>
      </c>
      <c r="AK13" s="338"/>
      <c r="AL13" s="338"/>
      <c r="AM13" s="125"/>
      <c r="AN13" s="265">
        <v>0</v>
      </c>
      <c r="AO13" s="105">
        <v>0</v>
      </c>
      <c r="AP13" s="105">
        <v>0</v>
      </c>
      <c r="AQ13" s="265">
        <v>0</v>
      </c>
      <c r="AR13" s="105">
        <v>0</v>
      </c>
      <c r="AS13" s="105">
        <v>0</v>
      </c>
      <c r="AT13" s="265">
        <v>0</v>
      </c>
      <c r="AU13" s="105">
        <v>0</v>
      </c>
      <c r="AV13" s="105">
        <v>0</v>
      </c>
      <c r="AW13" s="125"/>
      <c r="AX13" s="265">
        <v>0</v>
      </c>
      <c r="AY13" s="199">
        <v>0</v>
      </c>
      <c r="AZ13" s="105">
        <v>0</v>
      </c>
      <c r="BA13" s="265">
        <v>0</v>
      </c>
      <c r="BB13" s="105">
        <v>5</v>
      </c>
      <c r="BC13" s="105">
        <v>1</v>
      </c>
      <c r="BD13" s="265">
        <v>0</v>
      </c>
      <c r="BE13" s="105">
        <v>0</v>
      </c>
      <c r="BF13" s="105">
        <v>0</v>
      </c>
      <c r="BG13" s="125"/>
      <c r="BH13" s="265">
        <v>0</v>
      </c>
      <c r="BI13" s="105">
        <v>0</v>
      </c>
      <c r="BJ13" s="105">
        <v>0</v>
      </c>
      <c r="BK13" s="265">
        <v>0</v>
      </c>
      <c r="BL13" s="105">
        <v>60</v>
      </c>
      <c r="BM13" s="105">
        <v>0</v>
      </c>
      <c r="BN13" s="265">
        <v>0</v>
      </c>
      <c r="BO13" s="105">
        <v>0</v>
      </c>
      <c r="BP13" s="105">
        <v>0</v>
      </c>
      <c r="BQ13" s="210">
        <v>1</v>
      </c>
      <c r="BR13" s="133">
        <v>0.2</v>
      </c>
      <c r="BS13" s="125"/>
    </row>
    <row r="14" spans="1:86" x14ac:dyDescent="0.25">
      <c r="A14" s="130">
        <v>2</v>
      </c>
      <c r="B14" s="125"/>
      <c r="C14" s="141"/>
      <c r="D14" s="162"/>
      <c r="E14" s="162"/>
      <c r="F14" s="210">
        <v>5</v>
      </c>
      <c r="G14" s="143">
        <v>1</v>
      </c>
      <c r="H14" s="130"/>
      <c r="I14" s="162"/>
      <c r="J14" s="162"/>
      <c r="K14" s="210">
        <v>5</v>
      </c>
      <c r="L14" s="143">
        <v>1</v>
      </c>
      <c r="M14" s="130"/>
      <c r="N14" s="162"/>
      <c r="O14" s="162"/>
      <c r="P14" s="210">
        <v>5</v>
      </c>
      <c r="Q14" s="143">
        <v>1</v>
      </c>
      <c r="R14" s="130"/>
      <c r="S14" s="162"/>
      <c r="T14" s="162"/>
      <c r="U14" s="210">
        <v>5</v>
      </c>
      <c r="V14" s="143">
        <v>1</v>
      </c>
      <c r="W14" s="125"/>
      <c r="X14" s="179">
        <f t="shared" ref="X14:X37" si="3">D14+I14+N14+S14</f>
        <v>0</v>
      </c>
      <c r="Y14" s="125"/>
      <c r="Z14" s="265"/>
      <c r="AA14" s="107"/>
      <c r="AB14" s="107"/>
      <c r="AC14" s="107"/>
      <c r="AD14" s="107"/>
      <c r="AE14" s="179">
        <f t="shared" si="2"/>
        <v>0</v>
      </c>
      <c r="AF14" s="265">
        <v>96</v>
      </c>
      <c r="AG14" s="359">
        <v>1</v>
      </c>
      <c r="AH14" s="359">
        <v>5.3299999999999997E-3</v>
      </c>
      <c r="AI14" s="107">
        <v>0</v>
      </c>
      <c r="AJ14" s="107">
        <v>0</v>
      </c>
      <c r="AK14" s="338"/>
      <c r="AL14" s="338"/>
      <c r="AM14" s="125"/>
      <c r="AN14" s="265"/>
      <c r="AO14" s="107"/>
      <c r="AP14" s="107"/>
      <c r="AQ14" s="265"/>
      <c r="AR14" s="107"/>
      <c r="AS14" s="107"/>
      <c r="AT14" s="265"/>
      <c r="AU14" s="107"/>
      <c r="AV14" s="107"/>
      <c r="AW14" s="125"/>
      <c r="AX14" s="265">
        <v>100</v>
      </c>
      <c r="AY14" s="200">
        <v>0</v>
      </c>
      <c r="AZ14" s="107">
        <v>0</v>
      </c>
      <c r="BA14" s="265">
        <v>98</v>
      </c>
      <c r="BB14" s="107">
        <v>5</v>
      </c>
      <c r="BC14" s="107">
        <v>1</v>
      </c>
      <c r="BD14" s="265">
        <v>100</v>
      </c>
      <c r="BE14" s="107">
        <v>0</v>
      </c>
      <c r="BF14" s="107">
        <v>0</v>
      </c>
      <c r="BG14" s="125"/>
      <c r="BH14" s="265"/>
      <c r="BI14" s="107"/>
      <c r="BJ14" s="107"/>
      <c r="BK14" s="265">
        <v>97.8</v>
      </c>
      <c r="BL14" s="107">
        <v>45</v>
      </c>
      <c r="BM14" s="107">
        <v>0.1</v>
      </c>
      <c r="BN14" s="265"/>
      <c r="BO14" s="107"/>
      <c r="BP14" s="107"/>
      <c r="BQ14" s="210">
        <v>5</v>
      </c>
      <c r="BR14" s="143">
        <v>1</v>
      </c>
      <c r="BS14" s="125"/>
    </row>
    <row r="15" spans="1:86" x14ac:dyDescent="0.25">
      <c r="A15" s="130">
        <v>3</v>
      </c>
      <c r="B15" s="125"/>
      <c r="C15" s="141"/>
      <c r="D15" s="133"/>
      <c r="E15" s="133"/>
      <c r="F15" s="210"/>
      <c r="G15" s="133"/>
      <c r="H15" s="130"/>
      <c r="I15" s="133"/>
      <c r="J15" s="133"/>
      <c r="K15" s="210"/>
      <c r="L15" s="133"/>
      <c r="M15" s="130"/>
      <c r="N15" s="133"/>
      <c r="O15" s="133"/>
      <c r="P15" s="210"/>
      <c r="Q15" s="133"/>
      <c r="R15" s="130"/>
      <c r="S15" s="133"/>
      <c r="T15" s="133"/>
      <c r="U15" s="210"/>
      <c r="V15" s="133"/>
      <c r="W15" s="125"/>
      <c r="X15" s="179">
        <f t="shared" si="3"/>
        <v>0</v>
      </c>
      <c r="Y15" s="125"/>
      <c r="Z15" s="265"/>
      <c r="AA15" s="105"/>
      <c r="AB15" s="105"/>
      <c r="AC15" s="105"/>
      <c r="AD15" s="105"/>
      <c r="AE15" s="179">
        <f t="shared" si="2"/>
        <v>0</v>
      </c>
      <c r="AF15" s="265">
        <v>98</v>
      </c>
      <c r="AG15" s="348">
        <v>5.3330000000000002E-2</v>
      </c>
      <c r="AH15" s="348">
        <v>5.3299999999999997E-3</v>
      </c>
      <c r="AI15" s="105">
        <v>0</v>
      </c>
      <c r="AJ15" s="105">
        <v>0</v>
      </c>
      <c r="AK15" s="338"/>
      <c r="AL15" s="338"/>
      <c r="AM15" s="125"/>
      <c r="AN15" s="265"/>
      <c r="AO15" s="105"/>
      <c r="AP15" s="105"/>
      <c r="AQ15" s="265"/>
      <c r="AR15" s="105"/>
      <c r="AS15" s="105"/>
      <c r="AT15" s="265"/>
      <c r="AU15" s="105"/>
      <c r="AV15" s="105"/>
      <c r="AW15" s="125"/>
      <c r="AX15" s="265"/>
      <c r="AY15" s="199"/>
      <c r="AZ15" s="105"/>
      <c r="BA15" s="265">
        <v>98.1</v>
      </c>
      <c r="BB15" s="105">
        <v>3</v>
      </c>
      <c r="BC15" s="105">
        <v>1</v>
      </c>
      <c r="BD15" s="265"/>
      <c r="BE15" s="105"/>
      <c r="BF15" s="105"/>
      <c r="BG15" s="125"/>
      <c r="BH15" s="265"/>
      <c r="BI15" s="105"/>
      <c r="BJ15" s="105"/>
      <c r="BK15" s="265">
        <v>97.9</v>
      </c>
      <c r="BL15" s="105">
        <v>100</v>
      </c>
      <c r="BM15" s="105">
        <v>1</v>
      </c>
      <c r="BN15" s="265"/>
      <c r="BO15" s="105"/>
      <c r="BP15" s="105"/>
      <c r="BQ15" s="210"/>
      <c r="BR15" s="133"/>
      <c r="BS15" s="125"/>
    </row>
    <row r="16" spans="1:86" x14ac:dyDescent="0.25">
      <c r="A16" s="130">
        <v>4</v>
      </c>
      <c r="B16" s="125"/>
      <c r="C16" s="141"/>
      <c r="D16" s="162"/>
      <c r="E16" s="162"/>
      <c r="F16" s="210"/>
      <c r="G16" s="143"/>
      <c r="H16" s="130"/>
      <c r="I16" s="162"/>
      <c r="J16" s="162"/>
      <c r="K16" s="210"/>
      <c r="L16" s="143"/>
      <c r="M16" s="130"/>
      <c r="N16" s="162"/>
      <c r="O16" s="162"/>
      <c r="P16" s="210"/>
      <c r="Q16" s="143"/>
      <c r="R16" s="130"/>
      <c r="S16" s="162"/>
      <c r="T16" s="162"/>
      <c r="U16" s="210"/>
      <c r="V16" s="143"/>
      <c r="W16" s="125"/>
      <c r="X16" s="179">
        <f t="shared" si="3"/>
        <v>0</v>
      </c>
      <c r="Y16" s="125"/>
      <c r="Z16" s="265"/>
      <c r="AA16" s="107"/>
      <c r="AB16" s="107"/>
      <c r="AC16" s="107"/>
      <c r="AD16" s="107"/>
      <c r="AE16" s="179">
        <f t="shared" si="2"/>
        <v>0</v>
      </c>
      <c r="AF16" s="265"/>
      <c r="AG16" s="107"/>
      <c r="AH16" s="107"/>
      <c r="AI16" s="107"/>
      <c r="AJ16" s="107"/>
      <c r="AK16" s="338"/>
      <c r="AL16" s="338"/>
      <c r="AM16" s="125"/>
      <c r="AN16" s="265"/>
      <c r="AO16" s="107"/>
      <c r="AP16" s="107"/>
      <c r="AQ16" s="265"/>
      <c r="AR16" s="107"/>
      <c r="AS16" s="107"/>
      <c r="AT16" s="265"/>
      <c r="AU16" s="107"/>
      <c r="AV16" s="107"/>
      <c r="AW16" s="125"/>
      <c r="AX16" s="265"/>
      <c r="AY16" s="200"/>
      <c r="AZ16" s="107"/>
      <c r="BA16" s="265">
        <v>98.5</v>
      </c>
      <c r="BB16" s="107">
        <v>0</v>
      </c>
      <c r="BC16" s="107">
        <v>1</v>
      </c>
      <c r="BD16" s="265"/>
      <c r="BE16" s="107"/>
      <c r="BF16" s="107"/>
      <c r="BG16" s="125"/>
      <c r="BH16" s="265"/>
      <c r="BI16" s="107"/>
      <c r="BJ16" s="107"/>
      <c r="BK16" s="265">
        <v>98</v>
      </c>
      <c r="BL16" s="107">
        <v>100</v>
      </c>
      <c r="BM16" s="107">
        <v>1</v>
      </c>
      <c r="BN16" s="265"/>
      <c r="BO16" s="107"/>
      <c r="BP16" s="107"/>
      <c r="BQ16" s="210"/>
      <c r="BR16" s="143"/>
      <c r="BS16" s="125"/>
    </row>
    <row r="17" spans="1:71" x14ac:dyDescent="0.25">
      <c r="A17" s="130">
        <v>5</v>
      </c>
      <c r="B17" s="125"/>
      <c r="C17" s="141"/>
      <c r="D17" s="133"/>
      <c r="E17" s="133"/>
      <c r="F17" s="210"/>
      <c r="G17" s="133"/>
      <c r="H17" s="130"/>
      <c r="I17" s="133"/>
      <c r="J17" s="133"/>
      <c r="K17" s="210"/>
      <c r="L17" s="133"/>
      <c r="M17" s="130"/>
      <c r="N17" s="133"/>
      <c r="O17" s="133"/>
      <c r="P17" s="210"/>
      <c r="Q17" s="133"/>
      <c r="R17" s="130"/>
      <c r="S17" s="133"/>
      <c r="T17" s="133"/>
      <c r="U17" s="210"/>
      <c r="V17" s="133"/>
      <c r="W17" s="125"/>
      <c r="X17" s="179">
        <f t="shared" si="3"/>
        <v>0</v>
      </c>
      <c r="Y17" s="125"/>
      <c r="Z17" s="265"/>
      <c r="AA17" s="105"/>
      <c r="AB17" s="105"/>
      <c r="AC17" s="105"/>
      <c r="AD17" s="105"/>
      <c r="AE17" s="179">
        <f t="shared" si="2"/>
        <v>0</v>
      </c>
      <c r="AF17" s="265"/>
      <c r="AG17" s="105"/>
      <c r="AH17" s="105"/>
      <c r="AI17" s="105"/>
      <c r="AJ17" s="105"/>
      <c r="AK17" s="338"/>
      <c r="AL17" s="338"/>
      <c r="AM17" s="125"/>
      <c r="AN17" s="265"/>
      <c r="AO17" s="105"/>
      <c r="AP17" s="105"/>
      <c r="AQ17" s="265"/>
      <c r="AR17" s="105"/>
      <c r="AS17" s="105"/>
      <c r="AT17" s="265"/>
      <c r="AU17" s="105"/>
      <c r="AV17" s="105"/>
      <c r="AW17" s="125"/>
      <c r="AX17" s="265"/>
      <c r="AY17" s="199"/>
      <c r="AZ17" s="105"/>
      <c r="BA17" s="265">
        <v>99</v>
      </c>
      <c r="BB17" s="105">
        <v>-3</v>
      </c>
      <c r="BC17" s="105">
        <v>1</v>
      </c>
      <c r="BD17" s="265"/>
      <c r="BE17" s="105"/>
      <c r="BF17" s="105"/>
      <c r="BG17" s="125"/>
      <c r="BH17" s="265"/>
      <c r="BI17" s="105"/>
      <c r="BJ17" s="105"/>
      <c r="BK17" s="265">
        <v>100</v>
      </c>
      <c r="BL17" s="105">
        <v>-1</v>
      </c>
      <c r="BM17" s="105">
        <v>1</v>
      </c>
      <c r="BN17" s="265"/>
      <c r="BO17" s="105"/>
      <c r="BP17" s="105"/>
      <c r="BQ17" s="210"/>
      <c r="BR17" s="133"/>
      <c r="BS17" s="125"/>
    </row>
    <row r="18" spans="1:71" x14ac:dyDescent="0.25">
      <c r="A18" s="130">
        <v>6</v>
      </c>
      <c r="B18" s="125"/>
      <c r="C18" s="141"/>
      <c r="D18" s="162"/>
      <c r="E18" s="162"/>
      <c r="F18" s="210"/>
      <c r="G18" s="143"/>
      <c r="H18" s="130"/>
      <c r="I18" s="162"/>
      <c r="J18" s="162"/>
      <c r="K18" s="210"/>
      <c r="L18" s="143"/>
      <c r="M18" s="130"/>
      <c r="N18" s="162"/>
      <c r="O18" s="162"/>
      <c r="P18" s="210"/>
      <c r="Q18" s="143"/>
      <c r="R18" s="130"/>
      <c r="S18" s="162"/>
      <c r="T18" s="162"/>
      <c r="U18" s="210"/>
      <c r="V18" s="143"/>
      <c r="W18" s="125"/>
      <c r="X18" s="179">
        <f t="shared" si="3"/>
        <v>0</v>
      </c>
      <c r="Y18" s="125"/>
      <c r="Z18" s="265"/>
      <c r="AA18" s="107"/>
      <c r="AB18" s="107"/>
      <c r="AC18" s="107"/>
      <c r="AD18" s="107"/>
      <c r="AE18" s="179">
        <f t="shared" si="2"/>
        <v>0</v>
      </c>
      <c r="AF18" s="265"/>
      <c r="AG18" s="107"/>
      <c r="AH18" s="107"/>
      <c r="AI18" s="107"/>
      <c r="AJ18" s="107"/>
      <c r="AK18" s="338"/>
      <c r="AL18" s="338"/>
      <c r="AM18" s="125"/>
      <c r="AN18" s="265"/>
      <c r="AO18" s="107"/>
      <c r="AP18" s="107"/>
      <c r="AQ18" s="265"/>
      <c r="AR18" s="107"/>
      <c r="AS18" s="107"/>
      <c r="AT18" s="265"/>
      <c r="AU18" s="107"/>
      <c r="AV18" s="107"/>
      <c r="AW18" s="125"/>
      <c r="AX18" s="265"/>
      <c r="AY18" s="200"/>
      <c r="AZ18" s="200"/>
      <c r="BA18" s="265">
        <v>100</v>
      </c>
      <c r="BB18" s="200">
        <v>-5</v>
      </c>
      <c r="BC18" s="200">
        <v>1</v>
      </c>
      <c r="BD18" s="265"/>
      <c r="BE18" s="200"/>
      <c r="BF18" s="200"/>
      <c r="BG18" s="125"/>
      <c r="BH18" s="265"/>
      <c r="BI18" s="107"/>
      <c r="BJ18" s="107"/>
      <c r="BK18" s="265"/>
      <c r="BL18" s="107"/>
      <c r="BM18" s="107"/>
      <c r="BN18" s="265"/>
      <c r="BO18" s="107"/>
      <c r="BP18" s="107"/>
      <c r="BQ18" s="210"/>
      <c r="BR18" s="143"/>
      <c r="BS18" s="125"/>
    </row>
    <row r="19" spans="1:71" x14ac:dyDescent="0.25">
      <c r="A19" s="130">
        <v>7</v>
      </c>
      <c r="B19" s="125"/>
      <c r="C19" s="141"/>
      <c r="D19" s="133"/>
      <c r="E19" s="133"/>
      <c r="F19" s="210"/>
      <c r="G19" s="133"/>
      <c r="H19" s="130"/>
      <c r="I19" s="133"/>
      <c r="J19" s="133"/>
      <c r="K19" s="210"/>
      <c r="L19" s="133"/>
      <c r="M19" s="130"/>
      <c r="N19" s="133"/>
      <c r="O19" s="133"/>
      <c r="P19" s="210"/>
      <c r="Q19" s="133"/>
      <c r="R19" s="130"/>
      <c r="S19" s="133"/>
      <c r="T19" s="133"/>
      <c r="U19" s="210"/>
      <c r="V19" s="133"/>
      <c r="W19" s="125"/>
      <c r="X19" s="179">
        <f t="shared" si="3"/>
        <v>0</v>
      </c>
      <c r="Y19" s="125"/>
      <c r="Z19" s="170"/>
      <c r="AA19" s="133"/>
      <c r="AB19" s="133"/>
      <c r="AC19" s="133"/>
      <c r="AD19" s="133"/>
      <c r="AE19" s="179">
        <f t="shared" si="2"/>
        <v>0</v>
      </c>
      <c r="AF19" s="170"/>
      <c r="AG19" s="133"/>
      <c r="AH19" s="133"/>
      <c r="AI19" s="133"/>
      <c r="AJ19" s="133"/>
      <c r="AK19" s="338"/>
      <c r="AL19" s="338"/>
      <c r="AM19" s="125"/>
      <c r="AN19" s="265"/>
      <c r="AO19" s="105"/>
      <c r="AP19" s="105"/>
      <c r="AQ19" s="265"/>
      <c r="AR19" s="105"/>
      <c r="AS19" s="105"/>
      <c r="AT19" s="265"/>
      <c r="AU19" s="105"/>
      <c r="AV19" s="105"/>
      <c r="AW19" s="125"/>
      <c r="AX19" s="170"/>
      <c r="AY19" s="133"/>
      <c r="AZ19" s="133"/>
      <c r="BA19" s="170"/>
      <c r="BB19" s="133"/>
      <c r="BC19" s="133"/>
      <c r="BD19" s="170"/>
      <c r="BE19" s="133"/>
      <c r="BF19" s="133"/>
      <c r="BG19" s="125"/>
      <c r="BH19" s="265"/>
      <c r="BI19" s="105"/>
      <c r="BJ19" s="105"/>
      <c r="BK19" s="265"/>
      <c r="BL19" s="105"/>
      <c r="BM19" s="105"/>
      <c r="BN19" s="265"/>
      <c r="BO19" s="105"/>
      <c r="BP19" s="105"/>
      <c r="BQ19" s="210"/>
      <c r="BR19" s="133"/>
      <c r="BS19" s="125"/>
    </row>
    <row r="20" spans="1:71" x14ac:dyDescent="0.2">
      <c r="A20" s="130">
        <v>8</v>
      </c>
      <c r="B20" s="125"/>
      <c r="C20" s="141"/>
      <c r="D20" s="162"/>
      <c r="E20" s="162"/>
      <c r="F20" s="210"/>
      <c r="G20" s="143"/>
      <c r="H20" s="130"/>
      <c r="I20" s="162"/>
      <c r="J20" s="162"/>
      <c r="K20" s="210"/>
      <c r="L20" s="143"/>
      <c r="M20" s="130"/>
      <c r="N20" s="162"/>
      <c r="O20" s="162"/>
      <c r="P20" s="210"/>
      <c r="Q20" s="143"/>
      <c r="R20" s="130"/>
      <c r="S20" s="162"/>
      <c r="T20" s="162"/>
      <c r="U20" s="210"/>
      <c r="V20" s="143"/>
      <c r="W20" s="125"/>
      <c r="X20" s="179">
        <f t="shared" si="3"/>
        <v>0</v>
      </c>
      <c r="Y20" s="125"/>
      <c r="Z20" s="170"/>
      <c r="AA20" s="162"/>
      <c r="AB20" s="162"/>
      <c r="AC20" s="162"/>
      <c r="AD20" s="162"/>
      <c r="AE20" s="179">
        <f t="shared" si="2"/>
        <v>0</v>
      </c>
      <c r="AF20" s="170"/>
      <c r="AG20" s="162"/>
      <c r="AH20" s="162"/>
      <c r="AI20" s="162"/>
      <c r="AJ20" s="162"/>
      <c r="AK20" s="338"/>
      <c r="AL20" s="338"/>
      <c r="AM20" s="125"/>
      <c r="AN20" s="170"/>
      <c r="AO20" s="162"/>
      <c r="AP20" s="162"/>
      <c r="AQ20" s="170"/>
      <c r="AR20" s="162"/>
      <c r="AS20" s="162"/>
      <c r="AT20" s="170"/>
      <c r="AU20" s="162"/>
      <c r="AV20" s="162"/>
      <c r="AW20" s="125"/>
      <c r="AX20" s="170"/>
      <c r="AY20" s="162"/>
      <c r="AZ20" s="162"/>
      <c r="BA20" s="170"/>
      <c r="BB20" s="162"/>
      <c r="BC20" s="162"/>
      <c r="BD20" s="170"/>
      <c r="BE20" s="162"/>
      <c r="BF20" s="162"/>
      <c r="BG20" s="125"/>
      <c r="BH20" s="170"/>
      <c r="BI20" s="162"/>
      <c r="BJ20" s="162"/>
      <c r="BK20" s="170"/>
      <c r="BL20" s="162"/>
      <c r="BM20" s="162"/>
      <c r="BN20" s="170"/>
      <c r="BO20" s="162"/>
      <c r="BP20" s="162"/>
      <c r="BQ20" s="210"/>
      <c r="BR20" s="143"/>
      <c r="BS20" s="125"/>
    </row>
    <row r="21" spans="1:71" x14ac:dyDescent="0.2">
      <c r="A21" s="130">
        <v>9</v>
      </c>
      <c r="B21" s="125"/>
      <c r="C21" s="141"/>
      <c r="D21" s="133"/>
      <c r="E21" s="133"/>
      <c r="F21" s="210"/>
      <c r="G21" s="133"/>
      <c r="H21" s="130"/>
      <c r="I21" s="133"/>
      <c r="J21" s="133"/>
      <c r="K21" s="210"/>
      <c r="L21" s="133"/>
      <c r="M21" s="130"/>
      <c r="N21" s="133"/>
      <c r="O21" s="133"/>
      <c r="P21" s="210"/>
      <c r="Q21" s="133"/>
      <c r="R21" s="130"/>
      <c r="S21" s="133"/>
      <c r="T21" s="133"/>
      <c r="U21" s="210"/>
      <c r="V21" s="133"/>
      <c r="W21" s="125"/>
      <c r="X21" s="179">
        <f t="shared" si="3"/>
        <v>0</v>
      </c>
      <c r="Y21" s="125"/>
      <c r="Z21" s="170"/>
      <c r="AA21" s="133"/>
      <c r="AB21" s="133"/>
      <c r="AC21" s="133"/>
      <c r="AD21" s="133"/>
      <c r="AE21" s="179">
        <f t="shared" si="2"/>
        <v>0</v>
      </c>
      <c r="AF21" s="170"/>
      <c r="AG21" s="133"/>
      <c r="AH21" s="133"/>
      <c r="AI21" s="133"/>
      <c r="AJ21" s="133"/>
      <c r="AK21" s="338"/>
      <c r="AL21" s="338"/>
      <c r="AM21" s="125"/>
      <c r="AN21" s="170"/>
      <c r="AO21" s="133"/>
      <c r="AP21" s="133"/>
      <c r="AQ21" s="170"/>
      <c r="AR21" s="133"/>
      <c r="AS21" s="133"/>
      <c r="AT21" s="170"/>
      <c r="AU21" s="133"/>
      <c r="AV21" s="133"/>
      <c r="AW21" s="125"/>
      <c r="AX21" s="170"/>
      <c r="AY21" s="133"/>
      <c r="AZ21" s="133"/>
      <c r="BA21" s="170"/>
      <c r="BB21" s="133"/>
      <c r="BC21" s="133"/>
      <c r="BD21" s="170"/>
      <c r="BE21" s="133"/>
      <c r="BF21" s="133"/>
      <c r="BG21" s="125"/>
      <c r="BH21" s="170"/>
      <c r="BI21" s="133"/>
      <c r="BJ21" s="133"/>
      <c r="BK21" s="170"/>
      <c r="BL21" s="133"/>
      <c r="BM21" s="133"/>
      <c r="BN21" s="170"/>
      <c r="BO21" s="133"/>
      <c r="BP21" s="133"/>
      <c r="BQ21" s="210"/>
      <c r="BR21" s="133"/>
      <c r="BS21" s="125"/>
    </row>
    <row r="22" spans="1:71" x14ac:dyDescent="0.2">
      <c r="A22" s="130">
        <v>10</v>
      </c>
      <c r="B22" s="125"/>
      <c r="C22" s="141"/>
      <c r="D22" s="162"/>
      <c r="E22" s="162"/>
      <c r="F22" s="210"/>
      <c r="G22" s="143"/>
      <c r="H22" s="130"/>
      <c r="I22" s="162"/>
      <c r="J22" s="162"/>
      <c r="K22" s="210"/>
      <c r="L22" s="143"/>
      <c r="M22" s="130"/>
      <c r="N22" s="162"/>
      <c r="O22" s="162"/>
      <c r="P22" s="210"/>
      <c r="Q22" s="143"/>
      <c r="R22" s="130"/>
      <c r="S22" s="162"/>
      <c r="T22" s="162"/>
      <c r="U22" s="210"/>
      <c r="V22" s="143"/>
      <c r="W22" s="125"/>
      <c r="X22" s="179">
        <f t="shared" si="3"/>
        <v>0</v>
      </c>
      <c r="Y22" s="125"/>
      <c r="Z22" s="170"/>
      <c r="AA22" s="162"/>
      <c r="AB22" s="162"/>
      <c r="AC22" s="162"/>
      <c r="AD22" s="162"/>
      <c r="AE22" s="179">
        <f t="shared" si="2"/>
        <v>0</v>
      </c>
      <c r="AF22" s="170"/>
      <c r="AG22" s="162"/>
      <c r="AH22" s="162"/>
      <c r="AI22" s="162"/>
      <c r="AJ22" s="162"/>
      <c r="AK22" s="338"/>
      <c r="AL22" s="338"/>
      <c r="AM22" s="125"/>
      <c r="AN22" s="170"/>
      <c r="AO22" s="162"/>
      <c r="AP22" s="162"/>
      <c r="AQ22" s="170"/>
      <c r="AR22" s="162"/>
      <c r="AS22" s="162"/>
      <c r="AT22" s="170"/>
      <c r="AU22" s="162"/>
      <c r="AV22" s="162"/>
      <c r="AW22" s="125"/>
      <c r="AX22" s="170"/>
      <c r="AY22" s="162"/>
      <c r="AZ22" s="162"/>
      <c r="BA22" s="170"/>
      <c r="BB22" s="162"/>
      <c r="BC22" s="162"/>
      <c r="BD22" s="170"/>
      <c r="BE22" s="162"/>
      <c r="BF22" s="162"/>
      <c r="BG22" s="125"/>
      <c r="BH22" s="170"/>
      <c r="BI22" s="162"/>
      <c r="BJ22" s="162"/>
      <c r="BK22" s="170"/>
      <c r="BL22" s="162"/>
      <c r="BM22" s="162"/>
      <c r="BN22" s="170"/>
      <c r="BO22" s="162"/>
      <c r="BP22" s="162"/>
      <c r="BQ22" s="210"/>
      <c r="BR22" s="143"/>
      <c r="BS22" s="125"/>
    </row>
    <row r="23" spans="1:71" x14ac:dyDescent="0.2">
      <c r="A23" s="130">
        <v>11</v>
      </c>
      <c r="B23" s="125"/>
      <c r="C23" s="141"/>
      <c r="D23" s="133"/>
      <c r="E23" s="133"/>
      <c r="F23" s="210"/>
      <c r="G23" s="133"/>
      <c r="H23" s="130"/>
      <c r="I23" s="133"/>
      <c r="J23" s="133"/>
      <c r="K23" s="210"/>
      <c r="L23" s="133"/>
      <c r="M23" s="130"/>
      <c r="N23" s="133"/>
      <c r="O23" s="133"/>
      <c r="P23" s="210"/>
      <c r="Q23" s="133"/>
      <c r="R23" s="130"/>
      <c r="S23" s="133"/>
      <c r="T23" s="133"/>
      <c r="U23" s="210"/>
      <c r="V23" s="133"/>
      <c r="W23" s="125"/>
      <c r="X23" s="179">
        <f t="shared" si="3"/>
        <v>0</v>
      </c>
      <c r="Y23" s="125"/>
      <c r="Z23" s="170"/>
      <c r="AA23" s="133"/>
      <c r="AB23" s="133"/>
      <c r="AC23" s="133"/>
      <c r="AD23" s="133"/>
      <c r="AE23" s="179">
        <f t="shared" si="2"/>
        <v>0</v>
      </c>
      <c r="AF23" s="170"/>
      <c r="AG23" s="133"/>
      <c r="AH23" s="133"/>
      <c r="AI23" s="133"/>
      <c r="AJ23" s="133"/>
      <c r="AK23" s="338"/>
      <c r="AL23" s="338"/>
      <c r="AM23" s="125"/>
      <c r="AN23" s="170"/>
      <c r="AO23" s="133"/>
      <c r="AP23" s="133"/>
      <c r="AQ23" s="170"/>
      <c r="AR23" s="133"/>
      <c r="AS23" s="133"/>
      <c r="AT23" s="170"/>
      <c r="AU23" s="133"/>
      <c r="AV23" s="133"/>
      <c r="AW23" s="125"/>
      <c r="AX23" s="170"/>
      <c r="AY23" s="133"/>
      <c r="AZ23" s="133"/>
      <c r="BA23" s="170"/>
      <c r="BB23" s="133"/>
      <c r="BC23" s="133"/>
      <c r="BD23" s="170"/>
      <c r="BE23" s="133"/>
      <c r="BF23" s="133"/>
      <c r="BG23" s="125"/>
      <c r="BH23" s="170"/>
      <c r="BI23" s="133"/>
      <c r="BJ23" s="133"/>
      <c r="BK23" s="170"/>
      <c r="BL23" s="133"/>
      <c r="BM23" s="133"/>
      <c r="BN23" s="170"/>
      <c r="BO23" s="133"/>
      <c r="BP23" s="133"/>
      <c r="BQ23" s="210"/>
      <c r="BR23" s="133"/>
      <c r="BS23" s="125"/>
    </row>
    <row r="24" spans="1:71" x14ac:dyDescent="0.2">
      <c r="A24" s="130">
        <v>12</v>
      </c>
      <c r="B24" s="125"/>
      <c r="C24" s="141"/>
      <c r="D24" s="162"/>
      <c r="E24" s="162"/>
      <c r="F24" s="210"/>
      <c r="G24" s="143"/>
      <c r="H24" s="130"/>
      <c r="I24" s="162"/>
      <c r="J24" s="162"/>
      <c r="K24" s="210"/>
      <c r="L24" s="143"/>
      <c r="M24" s="130"/>
      <c r="N24" s="162"/>
      <c r="O24" s="162"/>
      <c r="P24" s="210"/>
      <c r="Q24" s="143"/>
      <c r="R24" s="130"/>
      <c r="S24" s="162"/>
      <c r="T24" s="162"/>
      <c r="U24" s="210"/>
      <c r="V24" s="143"/>
      <c r="W24" s="125"/>
      <c r="X24" s="179">
        <f t="shared" si="3"/>
        <v>0</v>
      </c>
      <c r="Y24" s="125"/>
      <c r="Z24" s="170"/>
      <c r="AA24" s="162"/>
      <c r="AB24" s="162"/>
      <c r="AC24" s="162"/>
      <c r="AD24" s="162"/>
      <c r="AE24" s="179">
        <f t="shared" si="2"/>
        <v>0</v>
      </c>
      <c r="AF24" s="170"/>
      <c r="AG24" s="162"/>
      <c r="AH24" s="162"/>
      <c r="AI24" s="162"/>
      <c r="AJ24" s="162"/>
      <c r="AK24" s="338"/>
      <c r="AL24" s="338"/>
      <c r="AM24" s="125"/>
      <c r="AN24" s="170"/>
      <c r="AO24" s="162"/>
      <c r="AP24" s="162"/>
      <c r="AQ24" s="170"/>
      <c r="AR24" s="162"/>
      <c r="AS24" s="162"/>
      <c r="AT24" s="170"/>
      <c r="AU24" s="162"/>
      <c r="AV24" s="162"/>
      <c r="AW24" s="125"/>
      <c r="AX24" s="170"/>
      <c r="AY24" s="162"/>
      <c r="AZ24" s="162"/>
      <c r="BA24" s="170"/>
      <c r="BB24" s="162"/>
      <c r="BC24" s="162"/>
      <c r="BD24" s="170"/>
      <c r="BE24" s="162"/>
      <c r="BF24" s="162"/>
      <c r="BG24" s="125"/>
      <c r="BH24" s="170"/>
      <c r="BI24" s="162"/>
      <c r="BJ24" s="162"/>
      <c r="BK24" s="170"/>
      <c r="BL24" s="162"/>
      <c r="BM24" s="162"/>
      <c r="BN24" s="170"/>
      <c r="BO24" s="162"/>
      <c r="BP24" s="162"/>
      <c r="BQ24" s="210"/>
      <c r="BR24" s="143"/>
      <c r="BS24" s="125"/>
    </row>
    <row r="25" spans="1:71" x14ac:dyDescent="0.2">
      <c r="A25" s="130">
        <v>13</v>
      </c>
      <c r="B25" s="125"/>
      <c r="C25" s="141"/>
      <c r="D25" s="133"/>
      <c r="E25" s="133"/>
      <c r="F25" s="210"/>
      <c r="G25" s="133"/>
      <c r="H25" s="130"/>
      <c r="I25" s="133"/>
      <c r="J25" s="133"/>
      <c r="K25" s="210"/>
      <c r="L25" s="133"/>
      <c r="M25" s="130"/>
      <c r="N25" s="133"/>
      <c r="O25" s="133"/>
      <c r="P25" s="210"/>
      <c r="Q25" s="133"/>
      <c r="R25" s="130"/>
      <c r="S25" s="133"/>
      <c r="T25" s="133"/>
      <c r="U25" s="210"/>
      <c r="V25" s="133"/>
      <c r="W25" s="125"/>
      <c r="X25" s="179">
        <f t="shared" si="3"/>
        <v>0</v>
      </c>
      <c r="Y25" s="125"/>
      <c r="Z25" s="170"/>
      <c r="AA25" s="133"/>
      <c r="AB25" s="133"/>
      <c r="AC25" s="133"/>
      <c r="AD25" s="133"/>
      <c r="AE25" s="179">
        <f t="shared" si="2"/>
        <v>0</v>
      </c>
      <c r="AF25" s="170"/>
      <c r="AG25" s="133"/>
      <c r="AH25" s="133"/>
      <c r="AI25" s="133"/>
      <c r="AJ25" s="133"/>
      <c r="AK25" s="338"/>
      <c r="AL25" s="338"/>
      <c r="AM25" s="125"/>
      <c r="AN25" s="170"/>
      <c r="AO25" s="133"/>
      <c r="AP25" s="133"/>
      <c r="AQ25" s="170"/>
      <c r="AR25" s="133"/>
      <c r="AS25" s="133"/>
      <c r="AT25" s="170"/>
      <c r="AU25" s="133"/>
      <c r="AV25" s="133"/>
      <c r="AW25" s="125"/>
      <c r="AX25" s="170"/>
      <c r="AY25" s="133"/>
      <c r="AZ25" s="133"/>
      <c r="BA25" s="170"/>
      <c r="BB25" s="133"/>
      <c r="BC25" s="133"/>
      <c r="BD25" s="170"/>
      <c r="BE25" s="133"/>
      <c r="BF25" s="133"/>
      <c r="BG25" s="125"/>
      <c r="BH25" s="170"/>
      <c r="BI25" s="133"/>
      <c r="BJ25" s="133"/>
      <c r="BK25" s="170"/>
      <c r="BL25" s="133"/>
      <c r="BM25" s="133"/>
      <c r="BN25" s="170"/>
      <c r="BO25" s="133"/>
      <c r="BP25" s="133"/>
      <c r="BQ25" s="210"/>
      <c r="BR25" s="133"/>
      <c r="BS25" s="125"/>
    </row>
    <row r="26" spans="1:71" x14ac:dyDescent="0.2">
      <c r="A26" s="130">
        <v>14</v>
      </c>
      <c r="B26" s="125"/>
      <c r="C26" s="141"/>
      <c r="D26" s="162"/>
      <c r="E26" s="162"/>
      <c r="F26" s="210"/>
      <c r="G26" s="143"/>
      <c r="H26" s="130"/>
      <c r="I26" s="162"/>
      <c r="J26" s="162"/>
      <c r="K26" s="210"/>
      <c r="L26" s="143"/>
      <c r="M26" s="130"/>
      <c r="N26" s="162"/>
      <c r="O26" s="162"/>
      <c r="P26" s="210"/>
      <c r="Q26" s="143"/>
      <c r="R26" s="130"/>
      <c r="S26" s="162"/>
      <c r="T26" s="162"/>
      <c r="U26" s="210"/>
      <c r="V26" s="143"/>
      <c r="W26" s="125"/>
      <c r="X26" s="179">
        <f t="shared" si="3"/>
        <v>0</v>
      </c>
      <c r="Y26" s="125"/>
      <c r="Z26" s="170"/>
      <c r="AA26" s="162"/>
      <c r="AB26" s="162"/>
      <c r="AC26" s="162"/>
      <c r="AD26" s="162"/>
      <c r="AE26" s="179">
        <f t="shared" si="2"/>
        <v>0</v>
      </c>
      <c r="AF26" s="170"/>
      <c r="AG26" s="162"/>
      <c r="AH26" s="162"/>
      <c r="AI26" s="162"/>
      <c r="AJ26" s="162"/>
      <c r="AK26" s="338"/>
      <c r="AL26" s="338"/>
      <c r="AM26" s="125"/>
      <c r="AN26" s="170"/>
      <c r="AO26" s="162"/>
      <c r="AP26" s="162"/>
      <c r="AQ26" s="170"/>
      <c r="AR26" s="162"/>
      <c r="AS26" s="162"/>
      <c r="AT26" s="170"/>
      <c r="AU26" s="162"/>
      <c r="AV26" s="162"/>
      <c r="AW26" s="125"/>
      <c r="AX26" s="170"/>
      <c r="AY26" s="162"/>
      <c r="AZ26" s="162"/>
      <c r="BA26" s="170"/>
      <c r="BB26" s="162"/>
      <c r="BC26" s="162"/>
      <c r="BD26" s="170"/>
      <c r="BE26" s="162"/>
      <c r="BF26" s="162"/>
      <c r="BG26" s="125"/>
      <c r="BH26" s="170"/>
      <c r="BI26" s="162"/>
      <c r="BJ26" s="162"/>
      <c r="BK26" s="170"/>
      <c r="BL26" s="162"/>
      <c r="BM26" s="162"/>
      <c r="BN26" s="170"/>
      <c r="BO26" s="162"/>
      <c r="BP26" s="162"/>
      <c r="BQ26" s="210"/>
      <c r="BR26" s="143"/>
      <c r="BS26" s="125"/>
    </row>
    <row r="27" spans="1:71" x14ac:dyDescent="0.2">
      <c r="A27" s="130">
        <v>15</v>
      </c>
      <c r="B27" s="125"/>
      <c r="C27" s="141"/>
      <c r="D27" s="133"/>
      <c r="E27" s="133"/>
      <c r="F27" s="210"/>
      <c r="G27" s="133"/>
      <c r="H27" s="130"/>
      <c r="I27" s="133"/>
      <c r="J27" s="133"/>
      <c r="K27" s="210"/>
      <c r="L27" s="133"/>
      <c r="M27" s="130"/>
      <c r="N27" s="133"/>
      <c r="O27" s="133"/>
      <c r="P27" s="210"/>
      <c r="Q27" s="133"/>
      <c r="R27" s="130"/>
      <c r="S27" s="133"/>
      <c r="T27" s="133"/>
      <c r="U27" s="210"/>
      <c r="V27" s="133"/>
      <c r="W27" s="125"/>
      <c r="X27" s="179">
        <f t="shared" si="3"/>
        <v>0</v>
      </c>
      <c r="Y27" s="125"/>
      <c r="Z27" s="170"/>
      <c r="AA27" s="133"/>
      <c r="AB27" s="133"/>
      <c r="AC27" s="133"/>
      <c r="AD27" s="133"/>
      <c r="AE27" s="179">
        <f t="shared" si="2"/>
        <v>0</v>
      </c>
      <c r="AF27" s="170"/>
      <c r="AG27" s="133"/>
      <c r="AH27" s="133"/>
      <c r="AI27" s="133"/>
      <c r="AJ27" s="133"/>
      <c r="AK27" s="338"/>
      <c r="AL27" s="338"/>
      <c r="AM27" s="125"/>
      <c r="AN27" s="170"/>
      <c r="AO27" s="133"/>
      <c r="AP27" s="133"/>
      <c r="AQ27" s="170"/>
      <c r="AR27" s="133"/>
      <c r="AS27" s="133"/>
      <c r="AT27" s="170"/>
      <c r="AU27" s="133"/>
      <c r="AV27" s="133"/>
      <c r="AW27" s="125"/>
      <c r="AX27" s="170"/>
      <c r="AY27" s="133"/>
      <c r="AZ27" s="133"/>
      <c r="BA27" s="170"/>
      <c r="BB27" s="133"/>
      <c r="BC27" s="133"/>
      <c r="BD27" s="170"/>
      <c r="BE27" s="133"/>
      <c r="BF27" s="133"/>
      <c r="BG27" s="125"/>
      <c r="BH27" s="170"/>
      <c r="BI27" s="133"/>
      <c r="BJ27" s="133"/>
      <c r="BK27" s="170"/>
      <c r="BL27" s="133"/>
      <c r="BM27" s="133"/>
      <c r="BN27" s="170"/>
      <c r="BO27" s="133"/>
      <c r="BP27" s="133"/>
      <c r="BQ27" s="210"/>
      <c r="BR27" s="133"/>
      <c r="BS27" s="125"/>
    </row>
    <row r="28" spans="1:71" x14ac:dyDescent="0.2">
      <c r="A28" s="130">
        <v>16</v>
      </c>
      <c r="B28" s="125"/>
      <c r="C28" s="141"/>
      <c r="D28" s="162"/>
      <c r="E28" s="162"/>
      <c r="F28" s="210"/>
      <c r="G28" s="143"/>
      <c r="H28" s="130"/>
      <c r="I28" s="162"/>
      <c r="J28" s="162"/>
      <c r="K28" s="210"/>
      <c r="L28" s="143"/>
      <c r="M28" s="130"/>
      <c r="N28" s="162"/>
      <c r="O28" s="162"/>
      <c r="P28" s="210"/>
      <c r="Q28" s="143"/>
      <c r="R28" s="130"/>
      <c r="S28" s="162"/>
      <c r="T28" s="162"/>
      <c r="U28" s="210"/>
      <c r="V28" s="143"/>
      <c r="W28" s="125"/>
      <c r="X28" s="179">
        <f t="shared" si="3"/>
        <v>0</v>
      </c>
      <c r="Y28" s="125"/>
      <c r="Z28" s="170"/>
      <c r="AA28" s="162"/>
      <c r="AB28" s="162"/>
      <c r="AC28" s="162"/>
      <c r="AD28" s="162"/>
      <c r="AE28" s="179">
        <f t="shared" si="2"/>
        <v>0</v>
      </c>
      <c r="AF28" s="170"/>
      <c r="AG28" s="162"/>
      <c r="AH28" s="162"/>
      <c r="AI28" s="162"/>
      <c r="AJ28" s="162"/>
      <c r="AK28" s="338"/>
      <c r="AL28" s="338"/>
      <c r="AM28" s="125"/>
      <c r="AN28" s="170"/>
      <c r="AO28" s="162"/>
      <c r="AP28" s="162"/>
      <c r="AQ28" s="170"/>
      <c r="AR28" s="162"/>
      <c r="AS28" s="162"/>
      <c r="AT28" s="170"/>
      <c r="AU28" s="162"/>
      <c r="AV28" s="162"/>
      <c r="AW28" s="125"/>
      <c r="AX28" s="170"/>
      <c r="AY28" s="162"/>
      <c r="AZ28" s="162"/>
      <c r="BA28" s="170"/>
      <c r="BB28" s="162"/>
      <c r="BC28" s="162"/>
      <c r="BD28" s="170"/>
      <c r="BE28" s="162"/>
      <c r="BF28" s="162"/>
      <c r="BG28" s="125"/>
      <c r="BH28" s="170"/>
      <c r="BI28" s="162"/>
      <c r="BJ28" s="162"/>
      <c r="BK28" s="170"/>
      <c r="BL28" s="162"/>
      <c r="BM28" s="162"/>
      <c r="BN28" s="170"/>
      <c r="BO28" s="162"/>
      <c r="BP28" s="162"/>
      <c r="BQ28" s="210"/>
      <c r="BR28" s="143"/>
      <c r="BS28" s="125"/>
    </row>
    <row r="29" spans="1:71" x14ac:dyDescent="0.2">
      <c r="A29" s="130">
        <v>17</v>
      </c>
      <c r="B29" s="125"/>
      <c r="C29" s="141"/>
      <c r="D29" s="133"/>
      <c r="E29" s="133"/>
      <c r="F29" s="210"/>
      <c r="G29" s="133"/>
      <c r="H29" s="130"/>
      <c r="I29" s="133"/>
      <c r="J29" s="133"/>
      <c r="K29" s="210"/>
      <c r="L29" s="133"/>
      <c r="M29" s="130"/>
      <c r="N29" s="133"/>
      <c r="O29" s="133"/>
      <c r="P29" s="210"/>
      <c r="Q29" s="133"/>
      <c r="R29" s="130"/>
      <c r="S29" s="133"/>
      <c r="T29" s="133"/>
      <c r="U29" s="210"/>
      <c r="V29" s="133"/>
      <c r="W29" s="125"/>
      <c r="X29" s="179">
        <f t="shared" si="3"/>
        <v>0</v>
      </c>
      <c r="Y29" s="125"/>
      <c r="Z29" s="170"/>
      <c r="AA29" s="133"/>
      <c r="AB29" s="133"/>
      <c r="AC29" s="133"/>
      <c r="AD29" s="133"/>
      <c r="AE29" s="179">
        <f t="shared" si="2"/>
        <v>0</v>
      </c>
      <c r="AF29" s="170"/>
      <c r="AG29" s="133"/>
      <c r="AH29" s="133"/>
      <c r="AI29" s="133"/>
      <c r="AJ29" s="133"/>
      <c r="AK29" s="338"/>
      <c r="AL29" s="338"/>
      <c r="AM29" s="125"/>
      <c r="AN29" s="170"/>
      <c r="AO29" s="133"/>
      <c r="AP29" s="133"/>
      <c r="AQ29" s="170"/>
      <c r="AR29" s="133"/>
      <c r="AS29" s="133"/>
      <c r="AT29" s="170"/>
      <c r="AU29" s="133"/>
      <c r="AV29" s="133"/>
      <c r="AW29" s="125"/>
      <c r="AX29" s="170"/>
      <c r="AY29" s="133"/>
      <c r="AZ29" s="133"/>
      <c r="BA29" s="170"/>
      <c r="BB29" s="133"/>
      <c r="BC29" s="133"/>
      <c r="BD29" s="170"/>
      <c r="BE29" s="133"/>
      <c r="BF29" s="133"/>
      <c r="BG29" s="125"/>
      <c r="BH29" s="170"/>
      <c r="BI29" s="133"/>
      <c r="BJ29" s="133"/>
      <c r="BK29" s="170"/>
      <c r="BL29" s="133"/>
      <c r="BM29" s="133"/>
      <c r="BN29" s="170"/>
      <c r="BO29" s="133"/>
      <c r="BP29" s="133"/>
      <c r="BQ29" s="210"/>
      <c r="BR29" s="133"/>
      <c r="BS29" s="125"/>
    </row>
    <row r="30" spans="1:71" x14ac:dyDescent="0.2">
      <c r="A30" s="130">
        <v>18</v>
      </c>
      <c r="B30" s="125"/>
      <c r="C30" s="141"/>
      <c r="D30" s="162"/>
      <c r="E30" s="162"/>
      <c r="F30" s="210"/>
      <c r="G30" s="143"/>
      <c r="H30" s="130"/>
      <c r="I30" s="162"/>
      <c r="J30" s="162"/>
      <c r="K30" s="210"/>
      <c r="L30" s="143"/>
      <c r="M30" s="130"/>
      <c r="N30" s="162"/>
      <c r="O30" s="162"/>
      <c r="P30" s="210"/>
      <c r="Q30" s="143"/>
      <c r="R30" s="130"/>
      <c r="S30" s="162"/>
      <c r="T30" s="162"/>
      <c r="U30" s="210"/>
      <c r="V30" s="143"/>
      <c r="W30" s="125"/>
      <c r="X30" s="179">
        <f t="shared" si="3"/>
        <v>0</v>
      </c>
      <c r="Y30" s="125"/>
      <c r="Z30" s="170"/>
      <c r="AA30" s="162"/>
      <c r="AB30" s="162"/>
      <c r="AC30" s="162"/>
      <c r="AD30" s="162"/>
      <c r="AE30" s="179">
        <f t="shared" si="2"/>
        <v>0</v>
      </c>
      <c r="AF30" s="170"/>
      <c r="AG30" s="162"/>
      <c r="AH30" s="162"/>
      <c r="AI30" s="162"/>
      <c r="AJ30" s="162"/>
      <c r="AK30" s="338"/>
      <c r="AL30" s="338"/>
      <c r="AM30" s="125"/>
      <c r="AN30" s="170"/>
      <c r="AO30" s="162"/>
      <c r="AP30" s="162"/>
      <c r="AQ30" s="170"/>
      <c r="AR30" s="162"/>
      <c r="AS30" s="162"/>
      <c r="AT30" s="170"/>
      <c r="AU30" s="162"/>
      <c r="AV30" s="162"/>
      <c r="AW30" s="125"/>
      <c r="AX30" s="170"/>
      <c r="AY30" s="162"/>
      <c r="AZ30" s="162"/>
      <c r="BA30" s="170"/>
      <c r="BB30" s="162"/>
      <c r="BC30" s="162"/>
      <c r="BD30" s="170"/>
      <c r="BE30" s="162"/>
      <c r="BF30" s="162"/>
      <c r="BG30" s="125"/>
      <c r="BH30" s="170"/>
      <c r="BI30" s="162"/>
      <c r="BJ30" s="162"/>
      <c r="BK30" s="170"/>
      <c r="BL30" s="162"/>
      <c r="BM30" s="162"/>
      <c r="BN30" s="170"/>
      <c r="BO30" s="162"/>
      <c r="BP30" s="162"/>
      <c r="BQ30" s="210"/>
      <c r="BR30" s="143"/>
      <c r="BS30" s="125"/>
    </row>
    <row r="31" spans="1:71" x14ac:dyDescent="0.2">
      <c r="A31" s="130">
        <v>19</v>
      </c>
      <c r="B31" s="125"/>
      <c r="C31" s="141"/>
      <c r="D31" s="133"/>
      <c r="E31" s="133"/>
      <c r="F31" s="210"/>
      <c r="G31" s="133"/>
      <c r="H31" s="130"/>
      <c r="I31" s="133"/>
      <c r="J31" s="133"/>
      <c r="K31" s="210"/>
      <c r="L31" s="133"/>
      <c r="M31" s="130"/>
      <c r="N31" s="133"/>
      <c r="O31" s="133"/>
      <c r="P31" s="210"/>
      <c r="Q31" s="133"/>
      <c r="R31" s="130"/>
      <c r="S31" s="133"/>
      <c r="T31" s="133"/>
      <c r="U31" s="210"/>
      <c r="V31" s="133"/>
      <c r="W31" s="125"/>
      <c r="X31" s="179">
        <f t="shared" si="3"/>
        <v>0</v>
      </c>
      <c r="Y31" s="125"/>
      <c r="Z31" s="170"/>
      <c r="AA31" s="133"/>
      <c r="AB31" s="133"/>
      <c r="AC31" s="133"/>
      <c r="AD31" s="133"/>
      <c r="AE31" s="179">
        <f t="shared" si="2"/>
        <v>0</v>
      </c>
      <c r="AF31" s="170"/>
      <c r="AG31" s="133"/>
      <c r="AH31" s="133"/>
      <c r="AI31" s="133"/>
      <c r="AJ31" s="133"/>
      <c r="AK31" s="338"/>
      <c r="AL31" s="338"/>
      <c r="AM31" s="125"/>
      <c r="AN31" s="170"/>
      <c r="AO31" s="133"/>
      <c r="AP31" s="133"/>
      <c r="AQ31" s="170"/>
      <c r="AR31" s="133"/>
      <c r="AS31" s="133"/>
      <c r="AT31" s="170"/>
      <c r="AU31" s="133"/>
      <c r="AV31" s="133"/>
      <c r="AW31" s="125"/>
      <c r="AX31" s="170"/>
      <c r="AY31" s="133"/>
      <c r="AZ31" s="133"/>
      <c r="BA31" s="170"/>
      <c r="BB31" s="133"/>
      <c r="BC31" s="133"/>
      <c r="BD31" s="170"/>
      <c r="BE31" s="133"/>
      <c r="BF31" s="133"/>
      <c r="BG31" s="125"/>
      <c r="BH31" s="170"/>
      <c r="BI31" s="133"/>
      <c r="BJ31" s="133"/>
      <c r="BK31" s="170"/>
      <c r="BL31" s="133"/>
      <c r="BM31" s="133"/>
      <c r="BN31" s="170"/>
      <c r="BO31" s="133"/>
      <c r="BP31" s="133"/>
      <c r="BQ31" s="210"/>
      <c r="BR31" s="133"/>
      <c r="BS31" s="125"/>
    </row>
    <row r="32" spans="1:71" x14ac:dyDescent="0.2">
      <c r="A32" s="130">
        <v>20</v>
      </c>
      <c r="B32" s="125"/>
      <c r="C32" s="141"/>
      <c r="D32" s="162"/>
      <c r="E32" s="162"/>
      <c r="F32" s="210"/>
      <c r="G32" s="143"/>
      <c r="H32" s="130"/>
      <c r="I32" s="162"/>
      <c r="J32" s="162"/>
      <c r="K32" s="210"/>
      <c r="L32" s="143"/>
      <c r="M32" s="130"/>
      <c r="N32" s="162"/>
      <c r="O32" s="162"/>
      <c r="P32" s="210"/>
      <c r="Q32" s="143"/>
      <c r="R32" s="130"/>
      <c r="S32" s="162"/>
      <c r="T32" s="162"/>
      <c r="U32" s="210"/>
      <c r="V32" s="143"/>
      <c r="W32" s="125"/>
      <c r="X32" s="179">
        <f t="shared" si="3"/>
        <v>0</v>
      </c>
      <c r="Y32" s="125"/>
      <c r="Z32" s="170"/>
      <c r="AA32" s="162"/>
      <c r="AB32" s="162"/>
      <c r="AC32" s="162"/>
      <c r="AD32" s="162"/>
      <c r="AE32" s="179">
        <f t="shared" si="2"/>
        <v>0</v>
      </c>
      <c r="AF32" s="170"/>
      <c r="AG32" s="162"/>
      <c r="AH32" s="162"/>
      <c r="AI32" s="162"/>
      <c r="AJ32" s="162"/>
      <c r="AK32" s="338"/>
      <c r="AL32" s="338"/>
      <c r="AM32" s="125"/>
      <c r="AN32" s="170"/>
      <c r="AO32" s="162"/>
      <c r="AP32" s="162"/>
      <c r="AQ32" s="170"/>
      <c r="AR32" s="162"/>
      <c r="AS32" s="162"/>
      <c r="AT32" s="170"/>
      <c r="AU32" s="162"/>
      <c r="AV32" s="162"/>
      <c r="AW32" s="125"/>
      <c r="AX32" s="170"/>
      <c r="AY32" s="162"/>
      <c r="AZ32" s="162"/>
      <c r="BA32" s="170"/>
      <c r="BB32" s="162"/>
      <c r="BC32" s="162"/>
      <c r="BD32" s="170"/>
      <c r="BE32" s="162"/>
      <c r="BF32" s="162"/>
      <c r="BG32" s="125"/>
      <c r="BH32" s="170"/>
      <c r="BI32" s="162"/>
      <c r="BJ32" s="162"/>
      <c r="BK32" s="170"/>
      <c r="BL32" s="162"/>
      <c r="BM32" s="162"/>
      <c r="BN32" s="170"/>
      <c r="BO32" s="162"/>
      <c r="BP32" s="162"/>
      <c r="BQ32" s="210"/>
      <c r="BR32" s="143"/>
      <c r="BS32" s="125"/>
    </row>
    <row r="33" spans="1:71" x14ac:dyDescent="0.2">
      <c r="A33" s="130">
        <v>21</v>
      </c>
      <c r="B33" s="125"/>
      <c r="C33" s="141"/>
      <c r="D33" s="133"/>
      <c r="E33" s="133"/>
      <c r="F33" s="210"/>
      <c r="G33" s="133"/>
      <c r="H33" s="130"/>
      <c r="I33" s="133"/>
      <c r="J33" s="133"/>
      <c r="K33" s="210"/>
      <c r="L33" s="133"/>
      <c r="M33" s="130"/>
      <c r="N33" s="133"/>
      <c r="O33" s="133"/>
      <c r="P33" s="210"/>
      <c r="Q33" s="133"/>
      <c r="R33" s="130"/>
      <c r="S33" s="133"/>
      <c r="T33" s="133"/>
      <c r="U33" s="210"/>
      <c r="V33" s="133"/>
      <c r="W33" s="125"/>
      <c r="X33" s="179">
        <f t="shared" si="3"/>
        <v>0</v>
      </c>
      <c r="Y33" s="125"/>
      <c r="Z33" s="170"/>
      <c r="AA33" s="133"/>
      <c r="AB33" s="133"/>
      <c r="AC33" s="133"/>
      <c r="AD33" s="133"/>
      <c r="AE33" s="179">
        <f t="shared" si="2"/>
        <v>0</v>
      </c>
      <c r="AF33" s="170"/>
      <c r="AG33" s="133"/>
      <c r="AH33" s="133"/>
      <c r="AI33" s="133"/>
      <c r="AJ33" s="133"/>
      <c r="AK33" s="338"/>
      <c r="AL33" s="338"/>
      <c r="AM33" s="125"/>
      <c r="AN33" s="170"/>
      <c r="AO33" s="133"/>
      <c r="AP33" s="133"/>
      <c r="AQ33" s="170"/>
      <c r="AR33" s="133"/>
      <c r="AS33" s="133"/>
      <c r="AT33" s="170"/>
      <c r="AU33" s="133"/>
      <c r="AV33" s="133"/>
      <c r="AW33" s="125"/>
      <c r="AX33" s="170"/>
      <c r="AY33" s="133"/>
      <c r="AZ33" s="133"/>
      <c r="BA33" s="170"/>
      <c r="BB33" s="133"/>
      <c r="BC33" s="133"/>
      <c r="BD33" s="170"/>
      <c r="BE33" s="133"/>
      <c r="BF33" s="133"/>
      <c r="BG33" s="125"/>
      <c r="BH33" s="170"/>
      <c r="BI33" s="133"/>
      <c r="BJ33" s="133"/>
      <c r="BK33" s="170"/>
      <c r="BL33" s="133"/>
      <c r="BM33" s="133"/>
      <c r="BN33" s="170"/>
      <c r="BO33" s="133"/>
      <c r="BP33" s="133"/>
      <c r="BQ33" s="210"/>
      <c r="BR33" s="133"/>
      <c r="BS33" s="125"/>
    </row>
    <row r="34" spans="1:71" x14ac:dyDescent="0.2">
      <c r="A34" s="130">
        <v>22</v>
      </c>
      <c r="B34" s="125"/>
      <c r="C34" s="141"/>
      <c r="D34" s="162"/>
      <c r="E34" s="162"/>
      <c r="F34" s="210"/>
      <c r="G34" s="143"/>
      <c r="H34" s="130"/>
      <c r="I34" s="162"/>
      <c r="J34" s="162"/>
      <c r="K34" s="210"/>
      <c r="L34" s="143"/>
      <c r="M34" s="130"/>
      <c r="N34" s="162"/>
      <c r="O34" s="162"/>
      <c r="P34" s="210"/>
      <c r="Q34" s="143"/>
      <c r="R34" s="130"/>
      <c r="S34" s="162"/>
      <c r="T34" s="162"/>
      <c r="U34" s="210"/>
      <c r="V34" s="143"/>
      <c r="W34" s="125"/>
      <c r="X34" s="179">
        <f t="shared" si="3"/>
        <v>0</v>
      </c>
      <c r="Y34" s="125"/>
      <c r="Z34" s="170"/>
      <c r="AA34" s="162"/>
      <c r="AB34" s="162"/>
      <c r="AC34" s="162"/>
      <c r="AD34" s="162"/>
      <c r="AE34" s="179">
        <f t="shared" si="2"/>
        <v>0</v>
      </c>
      <c r="AF34" s="170"/>
      <c r="AG34" s="162"/>
      <c r="AH34" s="162"/>
      <c r="AI34" s="162"/>
      <c r="AJ34" s="162"/>
      <c r="AK34" s="338"/>
      <c r="AL34" s="338"/>
      <c r="AM34" s="125"/>
      <c r="AN34" s="170"/>
      <c r="AO34" s="162"/>
      <c r="AP34" s="162"/>
      <c r="AQ34" s="170"/>
      <c r="AR34" s="162"/>
      <c r="AS34" s="162"/>
      <c r="AT34" s="170"/>
      <c r="AU34" s="162"/>
      <c r="AV34" s="162"/>
      <c r="AW34" s="125"/>
      <c r="AX34" s="170"/>
      <c r="AY34" s="162"/>
      <c r="AZ34" s="162"/>
      <c r="BA34" s="170"/>
      <c r="BB34" s="162"/>
      <c r="BC34" s="162"/>
      <c r="BD34" s="170"/>
      <c r="BE34" s="162"/>
      <c r="BF34" s="162"/>
      <c r="BG34" s="125"/>
      <c r="BH34" s="170"/>
      <c r="BI34" s="162"/>
      <c r="BJ34" s="162"/>
      <c r="BK34" s="170"/>
      <c r="BL34" s="162"/>
      <c r="BM34" s="162"/>
      <c r="BN34" s="170"/>
      <c r="BO34" s="162"/>
      <c r="BP34" s="162"/>
      <c r="BQ34" s="210"/>
      <c r="BR34" s="143"/>
      <c r="BS34" s="125"/>
    </row>
    <row r="35" spans="1:71" x14ac:dyDescent="0.2">
      <c r="A35" s="130">
        <v>23</v>
      </c>
      <c r="B35" s="125"/>
      <c r="C35" s="141"/>
      <c r="D35" s="133"/>
      <c r="E35" s="133"/>
      <c r="F35" s="210"/>
      <c r="G35" s="133"/>
      <c r="H35" s="130"/>
      <c r="I35" s="133"/>
      <c r="J35" s="133"/>
      <c r="K35" s="210"/>
      <c r="L35" s="133"/>
      <c r="M35" s="130"/>
      <c r="N35" s="133"/>
      <c r="O35" s="133"/>
      <c r="P35" s="210"/>
      <c r="Q35" s="133"/>
      <c r="R35" s="130"/>
      <c r="S35" s="133"/>
      <c r="T35" s="133"/>
      <c r="U35" s="210"/>
      <c r="V35" s="133"/>
      <c r="W35" s="125"/>
      <c r="X35" s="179">
        <f t="shared" si="3"/>
        <v>0</v>
      </c>
      <c r="Y35" s="125"/>
      <c r="Z35" s="170"/>
      <c r="AA35" s="133"/>
      <c r="AB35" s="133"/>
      <c r="AC35" s="133"/>
      <c r="AD35" s="133"/>
      <c r="AE35" s="179">
        <f t="shared" si="2"/>
        <v>0</v>
      </c>
      <c r="AF35" s="170"/>
      <c r="AG35" s="133"/>
      <c r="AH35" s="133"/>
      <c r="AI35" s="133"/>
      <c r="AJ35" s="133"/>
      <c r="AK35" s="338"/>
      <c r="AL35" s="338"/>
      <c r="AM35" s="125"/>
      <c r="AN35" s="170"/>
      <c r="AO35" s="133"/>
      <c r="AP35" s="133"/>
      <c r="AQ35" s="170"/>
      <c r="AR35" s="133"/>
      <c r="AS35" s="133"/>
      <c r="AT35" s="170"/>
      <c r="AU35" s="133"/>
      <c r="AV35" s="133"/>
      <c r="AW35" s="125"/>
      <c r="AX35" s="170"/>
      <c r="AY35" s="133"/>
      <c r="AZ35" s="133"/>
      <c r="BA35" s="170"/>
      <c r="BB35" s="133"/>
      <c r="BC35" s="133"/>
      <c r="BD35" s="170"/>
      <c r="BE35" s="133"/>
      <c r="BF35" s="133"/>
      <c r="BG35" s="125"/>
      <c r="BH35" s="170"/>
      <c r="BI35" s="133"/>
      <c r="BJ35" s="133"/>
      <c r="BK35" s="170"/>
      <c r="BL35" s="133"/>
      <c r="BM35" s="133"/>
      <c r="BN35" s="170"/>
      <c r="BO35" s="133"/>
      <c r="BP35" s="133"/>
      <c r="BQ35" s="210"/>
      <c r="BR35" s="133"/>
      <c r="BS35" s="125"/>
    </row>
    <row r="36" spans="1:71" x14ac:dyDescent="0.2">
      <c r="A36" s="130">
        <v>24</v>
      </c>
      <c r="B36" s="125"/>
      <c r="C36" s="141"/>
      <c r="D36" s="162"/>
      <c r="E36" s="162"/>
      <c r="F36" s="210"/>
      <c r="G36" s="143"/>
      <c r="H36" s="130"/>
      <c r="I36" s="162"/>
      <c r="J36" s="162"/>
      <c r="K36" s="210"/>
      <c r="L36" s="143"/>
      <c r="M36" s="130"/>
      <c r="N36" s="162"/>
      <c r="O36" s="162"/>
      <c r="P36" s="210"/>
      <c r="Q36" s="143"/>
      <c r="R36" s="130"/>
      <c r="S36" s="162"/>
      <c r="T36" s="162"/>
      <c r="U36" s="210"/>
      <c r="V36" s="143"/>
      <c r="W36" s="125"/>
      <c r="X36" s="179">
        <f t="shared" si="3"/>
        <v>0</v>
      </c>
      <c r="Y36" s="125"/>
      <c r="Z36" s="170"/>
      <c r="AA36" s="162"/>
      <c r="AB36" s="162"/>
      <c r="AC36" s="162"/>
      <c r="AD36" s="162"/>
      <c r="AE36" s="179">
        <f t="shared" si="2"/>
        <v>0</v>
      </c>
      <c r="AF36" s="170"/>
      <c r="AG36" s="162"/>
      <c r="AH36" s="162"/>
      <c r="AI36" s="162"/>
      <c r="AJ36" s="162"/>
      <c r="AK36" s="338"/>
      <c r="AL36" s="338"/>
      <c r="AM36" s="125"/>
      <c r="AN36" s="170"/>
      <c r="AO36" s="162"/>
      <c r="AP36" s="162"/>
      <c r="AQ36" s="170"/>
      <c r="AR36" s="162"/>
      <c r="AS36" s="162"/>
      <c r="AT36" s="170"/>
      <c r="AU36" s="162"/>
      <c r="AV36" s="162"/>
      <c r="AW36" s="125"/>
      <c r="AX36" s="170"/>
      <c r="AY36" s="162"/>
      <c r="AZ36" s="162"/>
      <c r="BA36" s="170"/>
      <c r="BB36" s="162"/>
      <c r="BC36" s="162"/>
      <c r="BD36" s="170"/>
      <c r="BE36" s="162"/>
      <c r="BF36" s="162"/>
      <c r="BG36" s="125"/>
      <c r="BH36" s="170"/>
      <c r="BI36" s="162"/>
      <c r="BJ36" s="162"/>
      <c r="BK36" s="170"/>
      <c r="BL36" s="162"/>
      <c r="BM36" s="162"/>
      <c r="BN36" s="170"/>
      <c r="BO36" s="162"/>
      <c r="BP36" s="162"/>
      <c r="BQ36" s="210"/>
      <c r="BR36" s="143"/>
      <c r="BS36" s="125"/>
    </row>
    <row r="37" spans="1:71" x14ac:dyDescent="0.2">
      <c r="A37" s="130">
        <v>25</v>
      </c>
      <c r="B37" s="125"/>
      <c r="C37" s="141"/>
      <c r="D37" s="133"/>
      <c r="E37" s="133"/>
      <c r="F37" s="210"/>
      <c r="G37" s="133"/>
      <c r="H37" s="130"/>
      <c r="I37" s="133"/>
      <c r="J37" s="133"/>
      <c r="K37" s="210"/>
      <c r="L37" s="133"/>
      <c r="M37" s="130"/>
      <c r="N37" s="133"/>
      <c r="O37" s="133"/>
      <c r="P37" s="210"/>
      <c r="Q37" s="133"/>
      <c r="R37" s="130"/>
      <c r="S37" s="133"/>
      <c r="T37" s="133"/>
      <c r="U37" s="210"/>
      <c r="V37" s="133"/>
      <c r="W37" s="125"/>
      <c r="X37" s="179">
        <f t="shared" si="3"/>
        <v>0</v>
      </c>
      <c r="Y37" s="125"/>
      <c r="Z37" s="170"/>
      <c r="AA37" s="133"/>
      <c r="AB37" s="133"/>
      <c r="AC37" s="133"/>
      <c r="AD37" s="133"/>
      <c r="AE37" s="179"/>
      <c r="AF37" s="170"/>
      <c r="AG37" s="133"/>
      <c r="AH37" s="133"/>
      <c r="AI37" s="133"/>
      <c r="AJ37" s="133"/>
      <c r="AK37" s="338"/>
      <c r="AL37" s="338"/>
      <c r="AM37" s="125"/>
      <c r="AN37" s="170"/>
      <c r="AO37" s="133"/>
      <c r="AP37" s="133"/>
      <c r="AQ37" s="170"/>
      <c r="AR37" s="133"/>
      <c r="AS37" s="133"/>
      <c r="AT37" s="170"/>
      <c r="AU37" s="133"/>
      <c r="AV37" s="133"/>
      <c r="AW37" s="125"/>
      <c r="AX37" s="170"/>
      <c r="AY37" s="133"/>
      <c r="AZ37" s="133"/>
      <c r="BA37" s="170"/>
      <c r="BB37" s="133"/>
      <c r="BC37" s="133"/>
      <c r="BD37" s="170"/>
      <c r="BE37" s="133"/>
      <c r="BF37" s="133"/>
      <c r="BG37" s="125"/>
      <c r="BH37" s="170"/>
      <c r="BI37" s="133"/>
      <c r="BJ37" s="133"/>
      <c r="BK37" s="170"/>
      <c r="BL37" s="133"/>
      <c r="BM37" s="133"/>
      <c r="BN37" s="170"/>
      <c r="BO37" s="133"/>
      <c r="BP37" s="133"/>
      <c r="BQ37" s="210"/>
      <c r="BR37" s="133"/>
      <c r="BS37" s="125"/>
    </row>
    <row r="38" spans="1:71"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6"/>
      <c r="AL38" s="126"/>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401" t="s">
        <v>632</v>
      </c>
      <c r="BI38" s="401"/>
      <c r="BJ38" s="401"/>
      <c r="BK38" s="401"/>
      <c r="BL38" s="401"/>
      <c r="BM38" s="401"/>
      <c r="BN38" s="401"/>
      <c r="BO38" s="401"/>
      <c r="BP38" s="401"/>
      <c r="BQ38" s="401"/>
      <c r="BR38" s="401"/>
      <c r="BS38" s="125"/>
    </row>
    <row r="39" spans="1:71" x14ac:dyDescent="0.25">
      <c r="A39" s="125"/>
      <c r="B39" s="125"/>
      <c r="C39" s="104" t="s">
        <v>832</v>
      </c>
      <c r="D39" s="104"/>
      <c r="E39" s="104"/>
      <c r="F39" s="126" t="s">
        <v>817</v>
      </c>
      <c r="G39" s="104" t="s">
        <v>833</v>
      </c>
      <c r="H39" s="104"/>
      <c r="I39" s="104"/>
      <c r="J39" s="104"/>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row>
    <row r="40" spans="1:7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row>
    <row r="41" spans="1:71" x14ac:dyDescent="0.25">
      <c r="A41" s="125"/>
      <c r="B41" s="125"/>
      <c r="C41" s="104" t="s">
        <v>813</v>
      </c>
      <c r="D41" s="104"/>
      <c r="E41" s="104"/>
      <c r="F41" s="126" t="s">
        <v>817</v>
      </c>
      <c r="G41" s="104" t="s">
        <v>818</v>
      </c>
      <c r="H41" s="104"/>
      <c r="I41" s="104"/>
      <c r="J41" s="104"/>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row>
    <row r="42" spans="1:71" x14ac:dyDescent="0.25">
      <c r="A42" s="125"/>
      <c r="B42" s="125"/>
      <c r="C42" s="104" t="s">
        <v>814</v>
      </c>
      <c r="D42" s="104"/>
      <c r="E42" s="104"/>
      <c r="F42" s="126" t="s">
        <v>817</v>
      </c>
      <c r="G42" s="104" t="s">
        <v>819</v>
      </c>
      <c r="H42" s="104"/>
      <c r="I42" s="104"/>
      <c r="J42" s="104"/>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row>
    <row r="43" spans="1:71" x14ac:dyDescent="0.25">
      <c r="A43" s="125"/>
      <c r="B43" s="125"/>
      <c r="C43" s="104" t="s">
        <v>815</v>
      </c>
      <c r="D43" s="104"/>
      <c r="E43" s="104"/>
      <c r="F43" s="126" t="s">
        <v>817</v>
      </c>
      <c r="G43" s="104" t="s">
        <v>820</v>
      </c>
      <c r="H43" s="104"/>
      <c r="I43" s="104"/>
      <c r="J43" s="104"/>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row>
    <row r="44" spans="1:71" x14ac:dyDescent="0.25">
      <c r="A44" s="125"/>
      <c r="B44" s="125"/>
      <c r="C44" s="104" t="s">
        <v>816</v>
      </c>
      <c r="D44" s="104"/>
      <c r="E44" s="104"/>
      <c r="F44" s="126" t="s">
        <v>817</v>
      </c>
      <c r="G44" s="104" t="s">
        <v>821</v>
      </c>
      <c r="H44" s="104"/>
      <c r="I44" s="104"/>
      <c r="J44" s="104"/>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row>
    <row r="45" spans="1:7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row>
    <row r="46" spans="1:7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row>
    <row r="47" spans="1:7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row>
    <row r="48" spans="1:7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80" t="s">
        <v>788</v>
      </c>
      <c r="AB48" s="125"/>
      <c r="AC48" s="180" t="s">
        <v>793</v>
      </c>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row>
    <row r="49" spans="1:7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row>
    <row r="50" spans="1:7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80" t="s">
        <v>789</v>
      </c>
      <c r="AB50" s="125"/>
      <c r="AC50" s="180" t="s">
        <v>531</v>
      </c>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row>
    <row r="51" spans="1:7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80" t="s">
        <v>790</v>
      </c>
      <c r="AB51" s="125"/>
      <c r="AC51" s="180" t="s">
        <v>794</v>
      </c>
      <c r="AD51" s="180" t="s">
        <v>795</v>
      </c>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row>
    <row r="52" spans="1:7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80" t="s">
        <v>791</v>
      </c>
      <c r="AB52" s="125"/>
      <c r="AC52" s="180" t="s">
        <v>794</v>
      </c>
      <c r="AD52" s="180" t="s">
        <v>531</v>
      </c>
      <c r="AE52" s="180" t="s">
        <v>795</v>
      </c>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row>
    <row r="53" spans="1:7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80" t="s">
        <v>792</v>
      </c>
      <c r="AB53" s="125"/>
      <c r="AC53" s="180" t="s">
        <v>794</v>
      </c>
      <c r="AD53" s="180" t="s">
        <v>531</v>
      </c>
      <c r="AE53" s="180" t="s">
        <v>531</v>
      </c>
      <c r="AF53" s="180" t="s">
        <v>795</v>
      </c>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row>
    <row r="54" spans="1:7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row>
    <row r="55" spans="1:7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row>
    <row r="56" spans="1:7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row>
    <row r="57" spans="1:7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row>
  </sheetData>
  <sheetProtection selectLockedCells="1"/>
  <mergeCells count="50">
    <mergeCell ref="I6:L6"/>
    <mergeCell ref="N6:Q6"/>
    <mergeCell ref="S6:V6"/>
    <mergeCell ref="C5:V5"/>
    <mergeCell ref="D6:G6"/>
    <mergeCell ref="AN7:AV7"/>
    <mergeCell ref="AX7:BF7"/>
    <mergeCell ref="BH38:BR38"/>
    <mergeCell ref="Z5:AD5"/>
    <mergeCell ref="AK9:AL9"/>
    <mergeCell ref="Z7:AD7"/>
    <mergeCell ref="AF7:AL7"/>
    <mergeCell ref="BQ11:BR11"/>
    <mergeCell ref="BH11:BJ11"/>
    <mergeCell ref="BK11:BM11"/>
    <mergeCell ref="BN11:BP11"/>
    <mergeCell ref="Z11:AD11"/>
    <mergeCell ref="AN11:AP11"/>
    <mergeCell ref="AQ11:AS11"/>
    <mergeCell ref="AT11:AV11"/>
    <mergeCell ref="AX11:AZ11"/>
    <mergeCell ref="Z4:AD4"/>
    <mergeCell ref="BO6:BP6"/>
    <mergeCell ref="BI6:BJ6"/>
    <mergeCell ref="BL6:BM6"/>
    <mergeCell ref="AN5:AV5"/>
    <mergeCell ref="BE6:BF6"/>
    <mergeCell ref="C4:V4"/>
    <mergeCell ref="BH7:BR7"/>
    <mergeCell ref="AF4:AL4"/>
    <mergeCell ref="AF5:AL5"/>
    <mergeCell ref="BH5:BR5"/>
    <mergeCell ref="AI6:AJ6"/>
    <mergeCell ref="AO6:AP6"/>
    <mergeCell ref="BH4:BR4"/>
    <mergeCell ref="AN4:AV4"/>
    <mergeCell ref="AG6:AH6"/>
    <mergeCell ref="AX4:BF4"/>
    <mergeCell ref="AX5:BF5"/>
    <mergeCell ref="AR6:AS6"/>
    <mergeCell ref="AU6:AV6"/>
    <mergeCell ref="AY6:AZ6"/>
    <mergeCell ref="BB6:BC6"/>
    <mergeCell ref="BA11:BC11"/>
    <mergeCell ref="BD11:BF11"/>
    <mergeCell ref="D11:G11"/>
    <mergeCell ref="I11:L11"/>
    <mergeCell ref="N11:Q11"/>
    <mergeCell ref="S11:V11"/>
    <mergeCell ref="AF11:AJ11"/>
  </mergeCells>
  <hyperlinks>
    <hyperlink ref="A1" location="IGAP!A1" display="IGAP!A1"/>
  </hyperlink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7</vt:i4>
      </vt:variant>
    </vt:vector>
  </HeadingPairs>
  <TitlesOfParts>
    <vt:vector size="28" baseType="lpstr">
      <vt:lpstr>IGAP</vt:lpstr>
      <vt:lpstr>Chamaerops_humilis_v2015a_02</vt:lpstr>
      <vt:lpstr>Summary</vt:lpstr>
      <vt:lpstr>Chamaerops_humilis_v2015a_01</vt:lpstr>
      <vt:lpstr>STEM_Geom</vt:lpstr>
      <vt:lpstr>SPEAR</vt:lpstr>
      <vt:lpstr>FROND_Prod</vt:lpstr>
      <vt:lpstr>FROND_NERVURE_Geom</vt:lpstr>
      <vt:lpstr>PINNAE_Prod</vt:lpstr>
      <vt:lpstr>PINNAE_Geom</vt:lpstr>
      <vt:lpstr>INFLO_Prod</vt:lpstr>
      <vt:lpstr>STALK_Geom</vt:lpstr>
      <vt:lpstr>BRACT_Prod</vt:lpstr>
      <vt:lpstr>BRACT_Geom</vt:lpstr>
      <vt:lpstr>SPIKELET_Prod</vt:lpstr>
      <vt:lpstr>SPIKELET_Geom</vt:lpstr>
      <vt:lpstr>FEMALE_FLOWER_Prod</vt:lpstr>
      <vt:lpstr>FEMALE_FLOWER_Geom</vt:lpstr>
      <vt:lpstr>MALE_FLOWER_Prod</vt:lpstr>
      <vt:lpstr>MALE_FLOWER_Geom</vt:lpstr>
      <vt:lpstr>MIXED_FLOWER_Prod</vt:lpstr>
      <vt:lpstr>BRACT_Prod!Zone_d_impression</vt:lpstr>
      <vt:lpstr>Chamaerops_humilis_v2015a_02!Zone_d_impression</vt:lpstr>
      <vt:lpstr>FEMALE_FLOWER_Prod!Zone_d_impression</vt:lpstr>
      <vt:lpstr>MALE_FLOWER_Prod!Zone_d_impression</vt:lpstr>
      <vt:lpstr>MIXED_FLOWER_Prod!Zone_d_impression</vt:lpstr>
      <vt:lpstr>SPEAR!Zone_d_impression</vt:lpstr>
      <vt:lpstr>SPIKELET_Prod!Zone_d_impression</vt:lpstr>
    </vt:vector>
  </TitlesOfParts>
  <Manager>Hervé Raymond Rey</Manager>
  <Company>CIRAD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PRINCIPES</dc:title>
  <dc:subject>Modélisation des palmiers</dc:subject>
  <dc:creator>Rey Hervé;REY</dc:creator>
  <cp:keywords>Modèle Palmier</cp:keywords>
  <dc:description>Fichier paramètres</dc:description>
  <cp:lastModifiedBy>REY Hervé</cp:lastModifiedBy>
  <cp:lastPrinted>2015-03-09T08:59:29Z</cp:lastPrinted>
  <dcterms:created xsi:type="dcterms:W3CDTF">2010-12-02T15:46:49Z</dcterms:created>
  <dcterms:modified xsi:type="dcterms:W3CDTF">2016-04-15T15:30:28Z</dcterms:modified>
</cp:coreProperties>
</file>